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BIENESTAR/2023/NAVIDAD/JUGUETES/"/>
    </mc:Choice>
  </mc:AlternateContent>
  <xr:revisionPtr revIDLastSave="1102" documentId="11_34562C19701F117CC3614C4FE58F3C1D90E5AFA0" xr6:coauthVersionLast="47" xr6:coauthVersionMax="47" xr10:uidLastSave="{0CD6F2C5-3984-4E00-912F-FB71999320A1}"/>
  <bookViews>
    <workbookView xWindow="-110" yWindow="-110" windowWidth="19420" windowHeight="10420" activeTab="1" xr2:uid="{00000000-000D-0000-FFFF-FFFF00000000}"/>
  </bookViews>
  <sheets>
    <sheet name="VALORES_KT" sheetId="3" r:id="rId1"/>
    <sheet name="JUGUETES KT" sheetId="1" r:id="rId2"/>
    <sheet name="VALORES_DONACIONES" sheetId="5" r:id="rId3"/>
    <sheet name="JUGUETES FUNDACIONES" sheetId="2" r:id="rId4"/>
  </sheets>
  <definedNames>
    <definedName name="_xlnm._FilterDatabase" localSheetId="3" hidden="1">'JUGUETES FUNDACIONES'!$A$1:$J$51</definedName>
    <definedName name="_xlnm._FilterDatabase" localSheetId="1" hidden="1">'JUGUETES KT'!$A$1:$M$187</definedName>
  </definedNames>
  <calcPr calcId="191029"/>
  <pivotCaches>
    <pivotCache cacheId="11" r:id="rId5"/>
    <pivotCache cacheId="1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2" i="2"/>
  <c r="I48" i="2"/>
  <c r="I47" i="2"/>
  <c r="I46" i="2"/>
  <c r="L182" i="1"/>
  <c r="L177" i="1"/>
  <c r="I49" i="2" l="1"/>
  <c r="I50" i="2" l="1"/>
  <c r="I51" i="2" s="1"/>
  <c r="L184" i="1" l="1"/>
  <c r="L183" i="1"/>
  <c r="L181" i="1"/>
  <c r="L180" i="1"/>
  <c r="L179" i="1"/>
  <c r="L178" i="1"/>
  <c r="L176" i="1"/>
  <c r="L175" i="1"/>
  <c r="L17" i="1"/>
  <c r="L164" i="1"/>
  <c r="L156" i="1"/>
  <c r="L154" i="1"/>
  <c r="L142" i="1"/>
  <c r="L139" i="1"/>
  <c r="L137" i="1"/>
  <c r="L126" i="1"/>
  <c r="L84" i="1"/>
  <c r="L68" i="1"/>
  <c r="L66" i="1"/>
  <c r="L55" i="1"/>
  <c r="L52" i="1"/>
  <c r="L49" i="1"/>
  <c r="L45" i="1"/>
  <c r="L40" i="1"/>
  <c r="L10" i="1"/>
  <c r="L185" i="1" l="1"/>
  <c r="M56" i="1" s="1"/>
  <c r="O1" i="1"/>
  <c r="M184" i="1" l="1"/>
  <c r="M3" i="1"/>
  <c r="M4" i="1"/>
  <c r="M12" i="1"/>
  <c r="M20" i="1"/>
  <c r="M28" i="1"/>
  <c r="M36" i="1"/>
  <c r="M44" i="1"/>
  <c r="M60" i="1"/>
  <c r="M76" i="1"/>
  <c r="M92" i="1"/>
  <c r="M100" i="1"/>
  <c r="M108" i="1"/>
  <c r="M116" i="1"/>
  <c r="M124" i="1"/>
  <c r="M132" i="1"/>
  <c r="M140" i="1"/>
  <c r="M148" i="1"/>
  <c r="M172" i="1"/>
  <c r="M13" i="1"/>
  <c r="M21" i="1"/>
  <c r="M29" i="1"/>
  <c r="M37" i="1"/>
  <c r="M53" i="1"/>
  <c r="M61" i="1"/>
  <c r="M69" i="1"/>
  <c r="M77" i="1"/>
  <c r="M85" i="1"/>
  <c r="M93" i="1"/>
  <c r="M101" i="1"/>
  <c r="M109" i="1"/>
  <c r="M117" i="1"/>
  <c r="M125" i="1"/>
  <c r="M133" i="1"/>
  <c r="M141" i="1"/>
  <c r="M149" i="1"/>
  <c r="M157" i="1"/>
  <c r="M165" i="1"/>
  <c r="M173" i="1"/>
  <c r="M24" i="1"/>
  <c r="M32" i="1"/>
  <c r="M64" i="1"/>
  <c r="M80" i="1"/>
  <c r="M96" i="1"/>
  <c r="M128" i="1"/>
  <c r="M144" i="1"/>
  <c r="M168" i="1"/>
  <c r="M25" i="1"/>
  <c r="M41" i="1"/>
  <c r="M57" i="1"/>
  <c r="M73" i="1"/>
  <c r="M97" i="1"/>
  <c r="M113" i="1"/>
  <c r="M129" i="1"/>
  <c r="M145" i="1"/>
  <c r="M169" i="1"/>
  <c r="M2" i="1"/>
  <c r="M5" i="1"/>
  <c r="M6" i="1"/>
  <c r="M14" i="1"/>
  <c r="M22" i="1"/>
  <c r="M30" i="1"/>
  <c r="M38" i="1"/>
  <c r="M46" i="1"/>
  <c r="M54" i="1"/>
  <c r="M62" i="1"/>
  <c r="M70" i="1"/>
  <c r="M78" i="1"/>
  <c r="M86" i="1"/>
  <c r="M94" i="1"/>
  <c r="M102" i="1"/>
  <c r="M110" i="1"/>
  <c r="M118" i="1"/>
  <c r="M134" i="1"/>
  <c r="M150" i="1"/>
  <c r="M158" i="1"/>
  <c r="M166" i="1"/>
  <c r="M174" i="1"/>
  <c r="M15" i="1"/>
  <c r="M23" i="1"/>
  <c r="M31" i="1"/>
  <c r="M39" i="1"/>
  <c r="M47" i="1"/>
  <c r="M63" i="1"/>
  <c r="M71" i="1"/>
  <c r="M79" i="1"/>
  <c r="M87" i="1"/>
  <c r="M95" i="1"/>
  <c r="M103" i="1"/>
  <c r="M111" i="1"/>
  <c r="M119" i="1"/>
  <c r="M127" i="1"/>
  <c r="M135" i="1"/>
  <c r="M143" i="1"/>
  <c r="M151" i="1"/>
  <c r="M159" i="1"/>
  <c r="M167" i="1"/>
  <c r="M16" i="1"/>
  <c r="M48" i="1"/>
  <c r="M72" i="1"/>
  <c r="M88" i="1"/>
  <c r="M104" i="1"/>
  <c r="M120" i="1"/>
  <c r="M136" i="1"/>
  <c r="M160" i="1"/>
  <c r="M65" i="1"/>
  <c r="M89" i="1"/>
  <c r="M105" i="1"/>
  <c r="M121" i="1"/>
  <c r="M161" i="1"/>
  <c r="M7" i="1"/>
  <c r="M8" i="1"/>
  <c r="M9" i="1"/>
  <c r="M18" i="1"/>
  <c r="M26" i="1"/>
  <c r="M34" i="1"/>
  <c r="M42" i="1"/>
  <c r="M50" i="1"/>
  <c r="M58" i="1"/>
  <c r="M74" i="1"/>
  <c r="M82" i="1"/>
  <c r="M90" i="1"/>
  <c r="M98" i="1"/>
  <c r="M106" i="1"/>
  <c r="M114" i="1"/>
  <c r="M122" i="1"/>
  <c r="M130" i="1"/>
  <c r="M138" i="1"/>
  <c r="M146" i="1"/>
  <c r="M162" i="1"/>
  <c r="M170" i="1"/>
  <c r="M185" i="1"/>
  <c r="M11" i="1"/>
  <c r="M19" i="1"/>
  <c r="M27" i="1"/>
  <c r="M35" i="1"/>
  <c r="M43" i="1"/>
  <c r="M51" i="1"/>
  <c r="M59" i="1"/>
  <c r="M67" i="1"/>
  <c r="M75" i="1"/>
  <c r="M83" i="1"/>
  <c r="M91" i="1"/>
  <c r="M99" i="1"/>
  <c r="M107" i="1"/>
  <c r="M115" i="1"/>
  <c r="M123" i="1"/>
  <c r="M131" i="1"/>
  <c r="M147" i="1"/>
  <c r="M155" i="1"/>
  <c r="M163" i="1"/>
  <c r="M171" i="1"/>
  <c r="M112" i="1"/>
  <c r="M152" i="1"/>
  <c r="M33" i="1"/>
  <c r="M81" i="1"/>
  <c r="M153" i="1"/>
  <c r="L186" i="1"/>
  <c r="L187" i="1" s="1"/>
  <c r="M10" i="1"/>
  <c r="M178" i="1"/>
  <c r="M137" i="1"/>
  <c r="M181" i="1"/>
  <c r="M176" i="1"/>
  <c r="M126" i="1"/>
  <c r="M68" i="1"/>
  <c r="M180" i="1"/>
  <c r="M175" i="1"/>
  <c r="M40" i="1"/>
  <c r="M139" i="1"/>
  <c r="M156" i="1"/>
  <c r="M179" i="1"/>
  <c r="M182" i="1"/>
  <c r="M49" i="1"/>
  <c r="M66" i="1"/>
  <c r="M142" i="1"/>
  <c r="M17" i="1"/>
  <c r="M55" i="1"/>
  <c r="M177" i="1"/>
  <c r="M45" i="1"/>
  <c r="M164" i="1"/>
  <c r="M154" i="1"/>
  <c r="M52" i="1"/>
  <c r="M84" i="1"/>
  <c r="M183" i="1"/>
  <c r="H75" i="1"/>
  <c r="H18" i="1"/>
  <c r="H38" i="1"/>
  <c r="H173" i="1"/>
  <c r="H165" i="1"/>
  <c r="H171" i="1"/>
  <c r="H170" i="1"/>
  <c r="H169" i="1"/>
  <c r="H172" i="1"/>
  <c r="H164" i="1"/>
  <c r="H163" i="1"/>
  <c r="H162" i="1"/>
  <c r="H168" i="1"/>
  <c r="H167" i="1"/>
  <c r="H174" i="1"/>
  <c r="H166" i="1"/>
  <c r="H161" i="1"/>
  <c r="H160" i="1"/>
  <c r="H159" i="1"/>
  <c r="H158" i="1"/>
  <c r="H155" i="1"/>
  <c r="H156" i="1"/>
  <c r="H157" i="1"/>
  <c r="H130" i="1"/>
  <c r="H138" i="1"/>
  <c r="H146" i="1"/>
  <c r="H154" i="1"/>
  <c r="H132" i="1"/>
  <c r="H140" i="1"/>
  <c r="H148" i="1"/>
  <c r="H153" i="1"/>
  <c r="H131" i="1"/>
  <c r="H139" i="1"/>
  <c r="H147" i="1"/>
  <c r="H133" i="1"/>
  <c r="H141" i="1"/>
  <c r="H149" i="1"/>
  <c r="H143" i="1"/>
  <c r="H151" i="1"/>
  <c r="H152" i="1"/>
  <c r="H145" i="1"/>
  <c r="H134" i="1"/>
  <c r="H142" i="1"/>
  <c r="H150" i="1"/>
  <c r="H135" i="1"/>
  <c r="H144" i="1"/>
  <c r="H137" i="1"/>
  <c r="H136" i="1"/>
  <c r="H92" i="1"/>
  <c r="H100" i="1"/>
  <c r="H108" i="1"/>
  <c r="H116" i="1"/>
  <c r="H124" i="1"/>
  <c r="H98" i="1"/>
  <c r="H114" i="1"/>
  <c r="H107" i="1"/>
  <c r="H91" i="1"/>
  <c r="H93" i="1"/>
  <c r="H101" i="1"/>
  <c r="H109" i="1"/>
  <c r="H117" i="1"/>
  <c r="H125" i="1"/>
  <c r="H94" i="1"/>
  <c r="H102" i="1"/>
  <c r="H110" i="1"/>
  <c r="H118" i="1"/>
  <c r="H126" i="1"/>
  <c r="H90" i="1"/>
  <c r="H95" i="1"/>
  <c r="H103" i="1"/>
  <c r="H111" i="1"/>
  <c r="H119" i="1"/>
  <c r="H127" i="1"/>
  <c r="H106" i="1"/>
  <c r="H96" i="1"/>
  <c r="H104" i="1"/>
  <c r="H112" i="1"/>
  <c r="H120" i="1"/>
  <c r="H128" i="1"/>
  <c r="H89" i="1"/>
  <c r="H122" i="1"/>
  <c r="H123" i="1"/>
  <c r="H97" i="1"/>
  <c r="H105" i="1"/>
  <c r="H113" i="1"/>
  <c r="H121" i="1"/>
  <c r="H129" i="1"/>
  <c r="H99" i="1"/>
  <c r="H42" i="1"/>
  <c r="H50" i="1"/>
  <c r="H58" i="1"/>
  <c r="H66" i="1"/>
  <c r="H74" i="1"/>
  <c r="H82" i="1"/>
  <c r="H69" i="1"/>
  <c r="H54" i="1"/>
  <c r="H78" i="1"/>
  <c r="H65" i="1"/>
  <c r="H43" i="1"/>
  <c r="H51" i="1"/>
  <c r="H59" i="1"/>
  <c r="H67" i="1"/>
  <c r="H83" i="1"/>
  <c r="H53" i="1"/>
  <c r="H77" i="1"/>
  <c r="H70" i="1"/>
  <c r="H88" i="1"/>
  <c r="H49" i="1"/>
  <c r="H44" i="1"/>
  <c r="H52" i="1"/>
  <c r="H60" i="1"/>
  <c r="H68" i="1"/>
  <c r="H76" i="1"/>
  <c r="H84" i="1"/>
  <c r="H61" i="1"/>
  <c r="H85" i="1"/>
  <c r="H62" i="1"/>
  <c r="H86" i="1"/>
  <c r="H57" i="1"/>
  <c r="H81" i="1"/>
  <c r="H45" i="1"/>
  <c r="H46" i="1"/>
  <c r="H47" i="1"/>
  <c r="H55" i="1"/>
  <c r="H63" i="1"/>
  <c r="H71" i="1"/>
  <c r="H79" i="1"/>
  <c r="H87" i="1"/>
  <c r="H48" i="1"/>
  <c r="H56" i="1"/>
  <c r="H64" i="1"/>
  <c r="H80" i="1"/>
  <c r="H73" i="1"/>
  <c r="H41" i="1"/>
  <c r="H40" i="1"/>
  <c r="H39" i="1"/>
  <c r="H23" i="1"/>
  <c r="H31" i="1"/>
  <c r="H24" i="1"/>
  <c r="H32" i="1"/>
  <c r="H30" i="1"/>
  <c r="H25" i="1"/>
  <c r="H33" i="1"/>
  <c r="H26" i="1"/>
  <c r="H34" i="1"/>
  <c r="H36" i="1"/>
  <c r="H29" i="1"/>
  <c r="H27" i="1"/>
  <c r="H35" i="1"/>
  <c r="H37" i="1"/>
  <c r="H28" i="1"/>
  <c r="H3" i="1"/>
  <c r="H11" i="1"/>
  <c r="H9" i="1"/>
  <c r="H4" i="1"/>
  <c r="H12" i="1"/>
  <c r="H19" i="1"/>
  <c r="H5" i="1"/>
  <c r="H13" i="1"/>
  <c r="H20" i="1"/>
  <c r="H6" i="1"/>
  <c r="H14" i="1"/>
  <c r="H21" i="1"/>
  <c r="H10" i="1"/>
  <c r="H7" i="1"/>
  <c r="H15" i="1"/>
  <c r="H22" i="1"/>
  <c r="H8" i="1"/>
  <c r="H2" i="1"/>
</calcChain>
</file>

<file path=xl/sharedStrings.xml><?xml version="1.0" encoding="utf-8"?>
<sst xmlns="http://schemas.openxmlformats.org/spreadsheetml/2006/main" count="1513" uniqueCount="497">
  <si>
    <t xml:space="preserve">APELLIDOS Y NOMBRES </t>
  </si>
  <si>
    <t>CC</t>
  </si>
  <si>
    <t xml:space="preserve">TIPO DE CONTRATO </t>
  </si>
  <si>
    <t>CENTRO DE COSTO</t>
  </si>
  <si>
    <t xml:space="preserve">NOMBRE DE HIJOS </t>
  </si>
  <si>
    <t>EDAD</t>
  </si>
  <si>
    <t>SEXO</t>
  </si>
  <si>
    <t xml:space="preserve">DIRECTO </t>
  </si>
  <si>
    <t>M</t>
  </si>
  <si>
    <t>F</t>
  </si>
  <si>
    <t>FECHA DE NACIMIENTO</t>
  </si>
  <si>
    <t>26/02/2018</t>
  </si>
  <si>
    <t>MORENO MUNOZ JHOELYS PATRICIA</t>
  </si>
  <si>
    <t>GALEANO CARBONELL DEWYTH</t>
  </si>
  <si>
    <t>TOCORA ANDRADE LILIBETH MARIA</t>
  </si>
  <si>
    <t>TORRES RIOS RODOLFO ANDRES</t>
  </si>
  <si>
    <t>MARINO OTERO MAURICIO</t>
  </si>
  <si>
    <t>Alejandro Tovar</t>
  </si>
  <si>
    <t>Darien Galeano</t>
  </si>
  <si>
    <t>Dereck Galeano</t>
  </si>
  <si>
    <t>Britany Quiroz</t>
  </si>
  <si>
    <t>Isabella Torres</t>
  </si>
  <si>
    <t>Emmanuel Torres</t>
  </si>
  <si>
    <t>Sebastian  Mariño</t>
  </si>
  <si>
    <t>Samuel Guzman Arevalo</t>
  </si>
  <si>
    <t>22/05/2018</t>
  </si>
  <si>
    <t>Ethan Pacheco Vargas</t>
  </si>
  <si>
    <t>VARGAS MANOTAS JISELA MILAGROS</t>
  </si>
  <si>
    <t>AREVALO DE AVILA DAYILE DARI</t>
  </si>
  <si>
    <t>18/01/2017</t>
  </si>
  <si>
    <t>ANGARITA ROJAS JORGE LUIS</t>
  </si>
  <si>
    <t>Jorge Angarita Gonzalez</t>
  </si>
  <si>
    <t>DIRECTO</t>
  </si>
  <si>
    <t>VERGARA MUNOZ STEFANI PAMELA</t>
  </si>
  <si>
    <t>Amelia Sofia Silvera Vergara</t>
  </si>
  <si>
    <t>GONZALEZ DE LA ROSA CAROLINA</t>
  </si>
  <si>
    <t>Emily Najera Gonzalez</t>
  </si>
  <si>
    <t>TEMPORAL</t>
  </si>
  <si>
    <t>FRED ALBERTO JIMENEZ TURIZO</t>
  </si>
  <si>
    <t>FRED JUNIOR JIMENEZ</t>
  </si>
  <si>
    <t xml:space="preserve">ANDREINA JIMENEZ </t>
  </si>
  <si>
    <t>ORTEGA CALLE ERICK</t>
  </si>
  <si>
    <t>Samuel Ortega</t>
  </si>
  <si>
    <t>CONTRATISTA</t>
  </si>
  <si>
    <t>MARTINEZ JUAN CARLOS</t>
  </si>
  <si>
    <t>Victoria Martinez Rugeles</t>
  </si>
  <si>
    <t xml:space="preserve">Emmanuel </t>
  </si>
  <si>
    <t>SOSA MEDINA BREINER FREISER</t>
  </si>
  <si>
    <t>DULCE SOSA GUERRA</t>
  </si>
  <si>
    <t>11/03/2015</t>
  </si>
  <si>
    <t>TAIRUMA SOSA LAMADRID</t>
  </si>
  <si>
    <t>18/10/2019</t>
  </si>
  <si>
    <t>TAISAIRA SOSA LAMADRID</t>
  </si>
  <si>
    <t>SUAREZ LEVETTE SORMELIS XAVIER</t>
  </si>
  <si>
    <t>JASSAY SUAREZ</t>
  </si>
  <si>
    <t>19/09/2017</t>
  </si>
  <si>
    <t>JASSIEL   SUAREZ NAVARRO</t>
  </si>
  <si>
    <t>25/10/2014</t>
  </si>
  <si>
    <t>MARTINEZ GIL MARIA CRISTINA</t>
  </si>
  <si>
    <t>CRISTIAN PEÑA MARTINEZ</t>
  </si>
  <si>
    <t>22/04/2013</t>
  </si>
  <si>
    <t>ANDRES URSOLA</t>
  </si>
  <si>
    <t>VERONICA URSOLA MEZA</t>
  </si>
  <si>
    <t>28/12/2022</t>
  </si>
  <si>
    <t>CELESTE URSOLA MEZA</t>
  </si>
  <si>
    <t>EDGARDO JAVIE BARRETO</t>
  </si>
  <si>
    <t>SEBASTIAN ESTEBAN BARRETO OROZCO</t>
  </si>
  <si>
    <t>JOSE ANTONIO AMAYA ARANGO</t>
  </si>
  <si>
    <t>JUANA VALENTINA AMAYA CASTAÑO</t>
  </si>
  <si>
    <t>AROCHA MENDOZA JAVIER ENRIQUE</t>
  </si>
  <si>
    <t>INDEFINIDO</t>
  </si>
  <si>
    <t>OLGER THOMAS AROCHA BOLAÑO</t>
  </si>
  <si>
    <t>EDUAN JAVIER AROCHA BOLAÑO</t>
  </si>
  <si>
    <t>BELLO OJEDA HECTOR ALEXIS</t>
  </si>
  <si>
    <t>SEBASTIAN BELLO URIBE</t>
  </si>
  <si>
    <t>72225413</t>
  </si>
  <si>
    <t>VICTORIA MARTINEZ</t>
  </si>
  <si>
    <t>RICARDO CASTRO</t>
  </si>
  <si>
    <t>AV646635</t>
  </si>
  <si>
    <t>ZAIRA CASTRO</t>
  </si>
  <si>
    <t>JHON CARDONA</t>
  </si>
  <si>
    <t>BC128098</t>
  </si>
  <si>
    <t>JEREMYAS CARDONA</t>
  </si>
  <si>
    <t>ALEJANDRO CARDONA</t>
  </si>
  <si>
    <t xml:space="preserve">TOLOZA VILLALOBOS RICARDO JOSE </t>
  </si>
  <si>
    <t>DE LA CRUZ BELEÑO LUIS EDUARDO</t>
  </si>
  <si>
    <t>OLIVEROS JULIO KELYN AUGUSTO</t>
  </si>
  <si>
    <t>TABORDA ZAPATA JOHNER</t>
  </si>
  <si>
    <t>ÁVILA FUENTES LUIS ALBERTO</t>
  </si>
  <si>
    <t>BAÑOS OCHOA KENNER EDUARDO</t>
  </si>
  <si>
    <t>RICARDO TOLOZA RAMOS</t>
  </si>
  <si>
    <t>ALAN DAVID DE LA CRUZ GUTIERREZ</t>
  </si>
  <si>
    <t>KAROL SOFIA OLIVEROS AMAYA</t>
  </si>
  <si>
    <t>NOAH TABORDA PALACIO</t>
  </si>
  <si>
    <t>MATEO ÁVILA PEREZ</t>
  </si>
  <si>
    <t>KALANNYS BAÑOS</t>
  </si>
  <si>
    <t>FABIAN J CHOURIO POLO</t>
  </si>
  <si>
    <t>AREVALO PALMEZANO FREDDY JAVIER</t>
  </si>
  <si>
    <t>SHAEYLA AREVALO</t>
  </si>
  <si>
    <t>15/06/2013</t>
  </si>
  <si>
    <t>JUAN JOSE AREVALO</t>
  </si>
  <si>
    <t>27/07/2015</t>
  </si>
  <si>
    <t>ARRIETA DE LA CRUZ FABIAN ALBERTO</t>
  </si>
  <si>
    <t>LUIS FABIAN ARRIETA</t>
  </si>
  <si>
    <t>26/08/2022</t>
  </si>
  <si>
    <t xml:space="preserve">NOHELIA ARRIETA </t>
  </si>
  <si>
    <t>23/01/2015</t>
  </si>
  <si>
    <t>BECERRA PEREZ NELSON AMADO</t>
  </si>
  <si>
    <t>PAOLA ANDRE BECERRA</t>
  </si>
  <si>
    <t>24/08/2014</t>
  </si>
  <si>
    <t>CARO MANJARREZ JANIER ALCIDES</t>
  </si>
  <si>
    <t>BRIANA CARO</t>
  </si>
  <si>
    <t>02/11/2016</t>
  </si>
  <si>
    <t>MOISES DAVID CARO</t>
  </si>
  <si>
    <t>17/09/2018</t>
  </si>
  <si>
    <t>CASTRILLO MARTINEZ ROBERTO CARLOS</t>
  </si>
  <si>
    <t xml:space="preserve">ALLISON SOFIA CASTILLO </t>
  </si>
  <si>
    <t>01/10/2013</t>
  </si>
  <si>
    <t>SANTIAGO CASTILLO</t>
  </si>
  <si>
    <t>14/04/2015</t>
  </si>
  <si>
    <t>GARCIA CASTENEDA LEOPOLDO</t>
  </si>
  <si>
    <t>NATALIA GARCIA NIÑO</t>
  </si>
  <si>
    <t>21/12/2016</t>
  </si>
  <si>
    <t>GARCIA GOMEZ BLADIMIR</t>
  </si>
  <si>
    <t xml:space="preserve">NATALY SOFIA GARCIA </t>
  </si>
  <si>
    <t>24/07/2014</t>
  </si>
  <si>
    <t>KILYAN GARCIA MOLINA</t>
  </si>
  <si>
    <t>23/01/2020</t>
  </si>
  <si>
    <t>LOPEZ GARCIA DANIEL ALBERTO</t>
  </si>
  <si>
    <t>ARIANA LOPEZ DEAGUAS</t>
  </si>
  <si>
    <t>11/12/2015</t>
  </si>
  <si>
    <t>DANIEL ANDRES LOPEZ PEREZ</t>
  </si>
  <si>
    <t>08/06/2018</t>
  </si>
  <si>
    <t>TORRES SALAMANCA EDGAR</t>
  </si>
  <si>
    <t>JOSE ANGEL TORRES LOPEZ</t>
  </si>
  <si>
    <t>20/08/2015</t>
  </si>
  <si>
    <t>ANNIE GRACE TORRES LOPEZ</t>
  </si>
  <si>
    <t>24/04/2020</t>
  </si>
  <si>
    <t>MARTINEZ MADRID JOSE ANGEL</t>
  </si>
  <si>
    <t>FERNANDA MARTINEZ MEYER</t>
  </si>
  <si>
    <t>08/06/2019</t>
  </si>
  <si>
    <t>MARTINEZ NOBLES JAIR YOVANIS</t>
  </si>
  <si>
    <t xml:space="preserve">AMALIE MARTINEZ </t>
  </si>
  <si>
    <t>14/08/2018</t>
  </si>
  <si>
    <t>MEJIA MALDONADO ANGELMIRO</t>
  </si>
  <si>
    <t>JUAN ANGEL MEJIA</t>
  </si>
  <si>
    <t>09/09/2013</t>
  </si>
  <si>
    <t>ANGELYKA  MEJIA TRESPALACIOS</t>
  </si>
  <si>
    <t>15/04/2017</t>
  </si>
  <si>
    <t>MELENDEZ FLOREZ NILSON</t>
  </si>
  <si>
    <t>YUNILSA MELENDEZ HERA</t>
  </si>
  <si>
    <t>25/05/2018</t>
  </si>
  <si>
    <t xml:space="preserve">NATALIA MELENDEZ </t>
  </si>
  <si>
    <t>18/06/2013</t>
  </si>
  <si>
    <t>NIZA MELENDEZ</t>
  </si>
  <si>
    <t>25/12/2016</t>
  </si>
  <si>
    <t>MENDOZA SALAZAR JEISON FABIAN</t>
  </si>
  <si>
    <t>LAUREN MENDOZA</t>
  </si>
  <si>
    <t>11/03/2013</t>
  </si>
  <si>
    <t>GERONIMO MENDOZA</t>
  </si>
  <si>
    <t>27/12/2021</t>
  </si>
  <si>
    <t>MEZA MERCADO LUIS FERNANDO</t>
  </si>
  <si>
    <t xml:space="preserve">ISAIAS MEZA    </t>
  </si>
  <si>
    <t>25/05/2016</t>
  </si>
  <si>
    <t>MEZA MORELO ANDRES</t>
  </si>
  <si>
    <t>JUAN ANDRES MEZA HERRERA</t>
  </si>
  <si>
    <t>29/05/2019</t>
  </si>
  <si>
    <t xml:space="preserve">ROMAN ANDRES MEZA </t>
  </si>
  <si>
    <t>21/12/2023</t>
  </si>
  <si>
    <t>MORALES QUIROZ VICTOR JULIO</t>
  </si>
  <si>
    <t>SHEYLA LUCIA MORALES MIER</t>
  </si>
  <si>
    <t>05/07/2018</t>
  </si>
  <si>
    <t>RODRIGUEZ RINCON DILSON</t>
  </si>
  <si>
    <t>ELIAN THOMAS RODRIGUEZ AVILA</t>
  </si>
  <si>
    <t>06/05/2019</t>
  </si>
  <si>
    <t>DILSON GAEL RODRIGUEZ AVILA</t>
  </si>
  <si>
    <t>27/05/2023</t>
  </si>
  <si>
    <t>MORON CALDERON LUIS ALBERTO</t>
  </si>
  <si>
    <t>LUIS DANIEL MORON MORALES</t>
  </si>
  <si>
    <t>AVENDAÑO MOVILLA CARLOS ALBERTO</t>
  </si>
  <si>
    <t>DILAN AVENDAÑO</t>
  </si>
  <si>
    <t>BELTRAN VEGA MARCOS ANTONIO</t>
  </si>
  <si>
    <t>LUIS ANGEL QUINTERO</t>
  </si>
  <si>
    <t>28/02/2017</t>
  </si>
  <si>
    <t>ALEJANDRO BELTRAN MUÑOZ</t>
  </si>
  <si>
    <t>14/09/2021</t>
  </si>
  <si>
    <t xml:space="preserve">MARTINEZ MENDOZA SERGIO </t>
  </si>
  <si>
    <t>VALERIN SOFIA ROJAS</t>
  </si>
  <si>
    <t>HEYLIN GISHELLE MARTINEZ ROJAS</t>
  </si>
  <si>
    <t>POLO MUNOZ CARLOS ALBEIRO</t>
  </si>
  <si>
    <t>CARLOS MANUEL POLO</t>
  </si>
  <si>
    <t>CANTILLO BALLESTEROS RAFAEL RICARDO</t>
  </si>
  <si>
    <t>VALENTINO CANTILLO</t>
  </si>
  <si>
    <t>GARCIA MUNIVE PIEDAD MILENA</t>
  </si>
  <si>
    <t>KEYSI FERREIRA GARCIA</t>
  </si>
  <si>
    <t>NAVARRO MOJICA JOSE</t>
  </si>
  <si>
    <t>SANEM NAVARRO VALENCIA</t>
  </si>
  <si>
    <t>JOSE LEONARDO RAMIREZ</t>
  </si>
  <si>
    <t>EMELIS CONTRERAS</t>
  </si>
  <si>
    <t>LUCIANA CONTRERAS</t>
  </si>
  <si>
    <t>JUAN CAMILO MATUTE</t>
  </si>
  <si>
    <t>NAHARA SALOME MATUTE</t>
  </si>
  <si>
    <t>JERONIMO ESCOBAR</t>
  </si>
  <si>
    <t xml:space="preserve">SALOME PEREZ </t>
  </si>
  <si>
    <t>24/03/2015</t>
  </si>
  <si>
    <t xml:space="preserve">JAFET SAYAS CUELLO </t>
  </si>
  <si>
    <t xml:space="preserve">LUZ MARIAN SAYAS CUELLO </t>
  </si>
  <si>
    <t xml:space="preserve">TEYVER FUENTES </t>
  </si>
  <si>
    <t>08/07/2016</t>
  </si>
  <si>
    <t xml:space="preserve">KEYDI FUENTES </t>
  </si>
  <si>
    <t>10/03/2021</t>
  </si>
  <si>
    <t xml:space="preserve">MARIA VICTORIA LOPEZ </t>
  </si>
  <si>
    <t>25/04/2019</t>
  </si>
  <si>
    <t>THIAGO FERNANDEZ</t>
  </si>
  <si>
    <t>08/12/2019</t>
  </si>
  <si>
    <t>JULIAN FERNANDEZ</t>
  </si>
  <si>
    <t>LUCIANA FERNANDEZ</t>
  </si>
  <si>
    <t>27/08/2020</t>
  </si>
  <si>
    <t xml:space="preserve">ANDRES ACOSTA </t>
  </si>
  <si>
    <t>06/09/2014</t>
  </si>
  <si>
    <t xml:space="preserve">RICARDO ELIAS ROJAS </t>
  </si>
  <si>
    <t xml:space="preserve">MATIAS ZUBIRIA </t>
  </si>
  <si>
    <t>08/07/2015</t>
  </si>
  <si>
    <t xml:space="preserve">MARIA GABRIELA ZUBIRIA </t>
  </si>
  <si>
    <t>LUIS JOSÉ MEZA ROMO</t>
  </si>
  <si>
    <t xml:space="preserve">SEBASTIÁN  CUELLO  MÉNDEZ </t>
  </si>
  <si>
    <t>02/02/2013</t>
  </si>
  <si>
    <t xml:space="preserve">MILLAN CUELLO  MÉNDEZ </t>
  </si>
  <si>
    <t>23/05/2014</t>
  </si>
  <si>
    <t xml:space="preserve">JHOAN CUELLO MENDEZ </t>
  </si>
  <si>
    <t>26/05/2016</t>
  </si>
  <si>
    <t>LUIS ANDRES MARTINEZ</t>
  </si>
  <si>
    <t>02/07/2014</t>
  </si>
  <si>
    <t>MARIANGEL MARIN MENDIVIL</t>
  </si>
  <si>
    <t>20/09/2017</t>
  </si>
  <si>
    <t xml:space="preserve">SERGIO LUIS SALCEDO REALES </t>
  </si>
  <si>
    <t>28/04/2021</t>
  </si>
  <si>
    <t>ISABEL SOFIA CASTILLO</t>
  </si>
  <si>
    <t>28/05/2019</t>
  </si>
  <si>
    <t>GAEL ENRRIQUE CASTILLO</t>
  </si>
  <si>
    <t>24/01/2021</t>
  </si>
  <si>
    <t xml:space="preserve">MATIAS MAESTRE </t>
  </si>
  <si>
    <t>BEBE EN GESTACION (NIÑA) NACE EN OCTUBRE</t>
  </si>
  <si>
    <t>ASHLIE QUINTERO SERRATO</t>
  </si>
  <si>
    <t>02/09/2020</t>
  </si>
  <si>
    <t>AXEL QUINTERO SERRATO</t>
  </si>
  <si>
    <t>27/09/2016</t>
  </si>
  <si>
    <t>SEBASTIAN DIAZ</t>
  </si>
  <si>
    <t>10/10/2013</t>
  </si>
  <si>
    <t xml:space="preserve">ANDRÉS MARTÍNEZ GONZÁLEZ </t>
  </si>
  <si>
    <t>04/08/2013</t>
  </si>
  <si>
    <t xml:space="preserve">ALANA SOFÍA MARTINEZ </t>
  </si>
  <si>
    <t>ABRIL  MENDOZA ALVAREZ</t>
  </si>
  <si>
    <t>22/01/2018</t>
  </si>
  <si>
    <t xml:space="preserve">JOHANS CUELLO TERAN </t>
  </si>
  <si>
    <t>PAUL LOZANO PERTUZ</t>
  </si>
  <si>
    <t>05/08/2020</t>
  </si>
  <si>
    <t>AILEN LOZANO PERTUZ</t>
  </si>
  <si>
    <t xml:space="preserve">SARA LUCIA ALVAREZ </t>
  </si>
  <si>
    <t xml:space="preserve">BLANCA SALOME </t>
  </si>
  <si>
    <t>05/05/2013</t>
  </si>
  <si>
    <t>NAYARA VALENTINA PEREZ</t>
  </si>
  <si>
    <t>20/12/2018</t>
  </si>
  <si>
    <t>LETIZIA RIVEIRA SOLANO</t>
  </si>
  <si>
    <t>17/06/2020</t>
  </si>
  <si>
    <t>ELENA RIVEIRA SOLANO</t>
  </si>
  <si>
    <t>29/12/2016</t>
  </si>
  <si>
    <t xml:space="preserve">ISMAEL ANDRES MARTINEZ BETIN </t>
  </si>
  <si>
    <t>MARQUEZ LAMBY ILSIAS EDGARDO</t>
  </si>
  <si>
    <t>LUCIANA MARQUEZ ARIAS</t>
  </si>
  <si>
    <t>20/10/2015</t>
  </si>
  <si>
    <t>MATEO MARQUEZ ARIAS</t>
  </si>
  <si>
    <t>04/01/2020</t>
  </si>
  <si>
    <t>ESCOBAR LOPEZ CARLOS JULIO</t>
  </si>
  <si>
    <t xml:space="preserve">RAMON PEREZ </t>
  </si>
  <si>
    <t xml:space="preserve">JEFFERSON SAYAS </t>
  </si>
  <si>
    <t>DEIVER ALFONSO FUENTES</t>
  </si>
  <si>
    <t xml:space="preserve">JOSE NOLBERTO LOPEZ </t>
  </si>
  <si>
    <t>DIDIER FERNANDEZ</t>
  </si>
  <si>
    <t>JAVIER ACOSTA MAESTRE</t>
  </si>
  <si>
    <t xml:space="preserve">RICARDO ROJAS </t>
  </si>
  <si>
    <t xml:space="preserve">RAFAEL ZUBIRIA </t>
  </si>
  <si>
    <t>JAIME MEZA ROMERO</t>
  </si>
  <si>
    <t>YOHAN CUELLO MAESTRE</t>
  </si>
  <si>
    <t>LUIS MARTINEZ BERMUDEZ</t>
  </si>
  <si>
    <t>HENRRY MARIN CHAMORRO</t>
  </si>
  <si>
    <t xml:space="preserve">SERGIO SALCEDO </t>
  </si>
  <si>
    <t>ANDRES CASTILLO</t>
  </si>
  <si>
    <t>JAIFER MAESTRE</t>
  </si>
  <si>
    <t xml:space="preserve">ANDRES QUINTERO CUELLO </t>
  </si>
  <si>
    <t>DIAZ GUERRA EVER ENRIQUE</t>
  </si>
  <si>
    <t xml:space="preserve">JORGE USBERTO MARTÍNEZ PÉREZ </t>
  </si>
  <si>
    <t>DEILMAR MENDOZA RODRIGUEZ</t>
  </si>
  <si>
    <t xml:space="preserve">JOHANS CUELLO ANGULO </t>
  </si>
  <si>
    <t xml:space="preserve">ALFONSO LOZANO DE ANGEL </t>
  </si>
  <si>
    <t>ALVAREZ ANAYA LUIS FERNANDO</t>
  </si>
  <si>
    <t>PEREZ TAPIA ESNEIDER</t>
  </si>
  <si>
    <t>SOLANO FIGUEROA JESSICA ALEJANDRA</t>
  </si>
  <si>
    <t xml:space="preserve">EDIER BETIN GAMEZ </t>
  </si>
  <si>
    <t xml:space="preserve">IVAN FELIPE STEVENSON ZULETA </t>
  </si>
  <si>
    <t>IVANNA STEVENSON RAMOS</t>
  </si>
  <si>
    <t>JESUS REDONDO ALFORD</t>
  </si>
  <si>
    <t xml:space="preserve">TEMPORAL </t>
  </si>
  <si>
    <t>CHARLOTTE REDONDO GARCÍA</t>
  </si>
  <si>
    <t>AUSTIN DE JESÚS REDONDO GARCÍA</t>
  </si>
  <si>
    <t xml:space="preserve">NEILSON MORA </t>
  </si>
  <si>
    <t xml:space="preserve">HACCELL MORA SÁNCHEZ.   </t>
  </si>
  <si>
    <t>ARISBETH MORA SÁNCHEZ.</t>
  </si>
  <si>
    <t>GAMARRA BRIEVA FERNANDO JOSE</t>
  </si>
  <si>
    <t>1079936495</t>
  </si>
  <si>
    <t>LUISA FERNANDA GAMARRA</t>
  </si>
  <si>
    <t>26/12/2019</t>
  </si>
  <si>
    <t>COLORADO ZUÑIGA GUSTAVO ADOLFO</t>
  </si>
  <si>
    <t>SAMARA COLORADO MONTERROZA</t>
  </si>
  <si>
    <t>AGUIRRE PAEZ JAVIER ALEJANDRO</t>
  </si>
  <si>
    <t>JOSE LUIS AGUIRRE</t>
  </si>
  <si>
    <t xml:space="preserve">YEISON ALEXANDER VASQUEZ ROSERO </t>
  </si>
  <si>
    <t>Mariana Vasquez Rodríguez</t>
  </si>
  <si>
    <t>23/07/2013</t>
  </si>
  <si>
    <t>JERONIMO RAMIREZ</t>
  </si>
  <si>
    <t>Hanna Sofia Vasquez</t>
  </si>
  <si>
    <t>GONZALO ADOLFO ESCOBAR BETANCOURT</t>
  </si>
  <si>
    <t>Nathaly Escobar Erazo</t>
  </si>
  <si>
    <t>23/02/2014</t>
  </si>
  <si>
    <t>GOMEZ LOPEZ WILSON ALBERTO</t>
  </si>
  <si>
    <t>Martin Gomez Poso</t>
  </si>
  <si>
    <t>19/10/2017</t>
  </si>
  <si>
    <t>EDGAR DUVAN BETANCOURT</t>
  </si>
  <si>
    <t xml:space="preserve">GERONIMO </t>
  </si>
  <si>
    <t>DIAZ OVIEDO LEONARDO ALEXIS</t>
  </si>
  <si>
    <t>Miguel Angel Diaz Casañas</t>
  </si>
  <si>
    <t xml:space="preserve">WILSON CARDONA </t>
  </si>
  <si>
    <t xml:space="preserve">samuel abdres cardona </t>
  </si>
  <si>
    <t xml:space="preserve">CARLOS VERA </t>
  </si>
  <si>
    <t xml:space="preserve">Carlos andres vera zamora </t>
  </si>
  <si>
    <t>JUAN DAVID MORA</t>
  </si>
  <si>
    <t>Valentina Mora Arias</t>
  </si>
  <si>
    <t xml:space="preserve">HECTOR CHACUA </t>
  </si>
  <si>
    <t>Manuela chacua Gonzalez</t>
  </si>
  <si>
    <t xml:space="preserve">GUSTAVO ZAMBRANO </t>
  </si>
  <si>
    <t>ETHAN ZAMBRANO MARTINEZ</t>
  </si>
  <si>
    <t xml:space="preserve">HECTOR DELGADO </t>
  </si>
  <si>
    <t xml:space="preserve">Oriana delgado Victoria </t>
  </si>
  <si>
    <t xml:space="preserve">LUIS ALFONSO MINA PEÑA </t>
  </si>
  <si>
    <t xml:space="preserve">meylin lucumi </t>
  </si>
  <si>
    <t xml:space="preserve">Sharon mina </t>
  </si>
  <si>
    <t xml:space="preserve">JULIO CESAR BERNAL </t>
  </si>
  <si>
    <t xml:space="preserve">Isabela bernal </t>
  </si>
  <si>
    <t xml:space="preserve">TORRES MEDINA EMERSON RAFAEL </t>
  </si>
  <si>
    <t xml:space="preserve">Andrés Santiago torres Vidal </t>
  </si>
  <si>
    <t xml:space="preserve">Sara Sofía Carballo vidal </t>
  </si>
  <si>
    <t>VANEGAS ROMERO ERWING RAFAEL</t>
  </si>
  <si>
    <t xml:space="preserve">Aishel sofia vanegas Mendoza </t>
  </si>
  <si>
    <t>PEREZ ALARCON OSCAR IVAN</t>
  </si>
  <si>
    <t>Yarlen Perez Ortriz</t>
  </si>
  <si>
    <t>19/06/2013</t>
  </si>
  <si>
    <t>VARELA VILLALOBOS RAFAEL ANTONIO</t>
  </si>
  <si>
    <t>Rafael Varel Villarreal</t>
  </si>
  <si>
    <t>14/01/2013</t>
  </si>
  <si>
    <t>OROZCO LLERENA WILSON ANTONIO</t>
  </si>
  <si>
    <t>Sofia Julieth Orozco Vasquez</t>
  </si>
  <si>
    <t>18/09/2020</t>
  </si>
  <si>
    <t>JUAN CAMILO MATUTE BALLESTAS</t>
  </si>
  <si>
    <t>Nahara salome Matute anicharico</t>
  </si>
  <si>
    <t>17/06/2023</t>
  </si>
  <si>
    <t>MOLINA TILANO OSCAR DANIEL</t>
  </si>
  <si>
    <t>SARA ISABEL MOLINA MERCADO</t>
  </si>
  <si>
    <t>27/11/2017</t>
  </si>
  <si>
    <t xml:space="preserve">MIGUEL BAQUERO CAMPO </t>
  </si>
  <si>
    <t xml:space="preserve">AINHOA BAQUERO SALINAS </t>
  </si>
  <si>
    <t>19 /05/2021</t>
  </si>
  <si>
    <t>MENDEZ VILLAMIZAR CARLOS ARTURO</t>
  </si>
  <si>
    <t>MAILYN LICETH MÉNDEZ VARGAS</t>
  </si>
  <si>
    <t>03/01/2013</t>
  </si>
  <si>
    <t>LUISA MARÍA MÉNDEZ VARGAS</t>
  </si>
  <si>
    <t>23/08/2015</t>
  </si>
  <si>
    <t>THIAGO DANIEL MÉNDEZ VARGAS</t>
  </si>
  <si>
    <t>13/08/2017</t>
  </si>
  <si>
    <t xml:space="preserve">EDWIN VARGAS MEDINA </t>
  </si>
  <si>
    <t>NATHALIA VARGAS BÁEZ</t>
  </si>
  <si>
    <t>10/11/2015</t>
  </si>
  <si>
    <t>ARROYO ARAGON ROBINSON JORGE</t>
  </si>
  <si>
    <t>KEVIN JHOSETH ARROYO</t>
  </si>
  <si>
    <t>13/07/2013</t>
  </si>
  <si>
    <t>KEILIN MICHELLE ARROYO</t>
  </si>
  <si>
    <t>08/12/2015</t>
  </si>
  <si>
    <t>MENDOZA MARTINEZ JULIO MATIA</t>
  </si>
  <si>
    <t>MATHIAS DAVID MENDOZA</t>
  </si>
  <si>
    <t xml:space="preserve">OSPINO TORRES KERVIN RAFAEL </t>
  </si>
  <si>
    <t>MARCELO OSPINO</t>
  </si>
  <si>
    <t xml:space="preserve">OILVER DAVILA </t>
  </si>
  <si>
    <t xml:space="preserve">DILAN MATEO DAVILA  GUERRA  </t>
  </si>
  <si>
    <t xml:space="preserve">ROCIO ZAPATA </t>
  </si>
  <si>
    <t xml:space="preserve">CELESTE ALEJANDRA HIGUITA ZAPATA </t>
  </si>
  <si>
    <t>SINDY DURANGO ZAPATA</t>
  </si>
  <si>
    <t>MARIA ANGEL USUGA DURANGO</t>
  </si>
  <si>
    <t>Santiago Tovar</t>
  </si>
  <si>
    <t>SADOD  BARRETO OROZCO</t>
  </si>
  <si>
    <t>CANT</t>
  </si>
  <si>
    <t>JUGUETES</t>
  </si>
  <si>
    <t>VALOR</t>
  </si>
  <si>
    <t>16/04/2022</t>
  </si>
  <si>
    <t>B1418515 PULPO INFANTIL CON LUCES</t>
  </si>
  <si>
    <t>B1542889 PIANO INFANTIL CON TECLAS DE COLORES CON MUÑECO DE TIGRE</t>
  </si>
  <si>
    <t>B1190562 CORREPASILLOS RACE ROJO</t>
  </si>
  <si>
    <t>B1572278 PLATAFORMA ESPACIAL CON LUCES Y ANILLOS PARA LANZAR</t>
  </si>
  <si>
    <t>B1444426 SET DE VETERINARIO EN MALETA</t>
  </si>
  <si>
    <t>B1573845 BEAUTY SET</t>
  </si>
  <si>
    <t>33700 P9 AUDIFONO TIPO DIADEMA BLUETOOTH GRIS</t>
  </si>
  <si>
    <t>33719 - MICROFONO KARAOKE FUCSIA
B1309696 - SET PARA DISEÑAR JOYAS</t>
  </si>
  <si>
    <t>ADICIONALES</t>
  </si>
  <si>
    <t>SUBTOTAL</t>
  </si>
  <si>
    <t>IVA</t>
  </si>
  <si>
    <t>TOTAL</t>
  </si>
  <si>
    <t>CO_1635 MPSA SERVICIOS 01</t>
  </si>
  <si>
    <t>CO_1635 MPSA MEMS-4 02</t>
  </si>
  <si>
    <t>CO_1618 Prodeco Calenturitas</t>
  </si>
  <si>
    <t>CO_1612 Carbones del Cerrejon</t>
  </si>
  <si>
    <t>CO_1619 Cerrejon Light Truck Vehicles</t>
  </si>
  <si>
    <t>CO_1677 Comercial Antioquia</t>
  </si>
  <si>
    <t>CO_1670 Corporate Sales</t>
  </si>
  <si>
    <t>CO_1676 Comercial Costa</t>
  </si>
  <si>
    <t>CO_1634 Drumond</t>
  </si>
  <si>
    <t>CO_1694 Finance &amp; IT</t>
  </si>
  <si>
    <t>CO_1692 Human Resources</t>
  </si>
  <si>
    <t>CO_1624 Mayaguez</t>
  </si>
  <si>
    <t>CO_1697 Service Business Support MTG</t>
  </si>
  <si>
    <t>CO_1640 Barranquilla Port</t>
  </si>
  <si>
    <t>CO_1631 Barranquilla Branch</t>
  </si>
  <si>
    <t>CO_1639 Continental Gold UG</t>
  </si>
  <si>
    <t>CO_1693 Warehouse &amp; Logistic</t>
  </si>
  <si>
    <t>N°</t>
  </si>
  <si>
    <t>PIRELA GUTIERREZ KENDRY JESUS</t>
  </si>
  <si>
    <t>AMARIS RUA  ANTHONY</t>
  </si>
  <si>
    <t>AVILA MARTINEZ JEINNYS MARIANA</t>
  </si>
  <si>
    <t>BARBOSA VILLLALOBOS CELIAR ANDRES</t>
  </si>
  <si>
    <t>BELLO LOPEZ VALERIM HASSAY</t>
  </si>
  <si>
    <t>MELO MARTINEZ BALERIA ISABEL</t>
  </si>
  <si>
    <t>CRISTO GUTIERREZ NEIDYS CELESTE</t>
  </si>
  <si>
    <t>GARCIA PALMAR JOSE DAVID</t>
  </si>
  <si>
    <t>GUTIERREZ MACIAS MARIA FERNANDA</t>
  </si>
  <si>
    <t>GUARIN PEDROZO ISABELLA MICHELL</t>
  </si>
  <si>
    <t>PEREZ GRANADOS MILOVAN ZAID</t>
  </si>
  <si>
    <t>MANJARREZ ORCASITA ANDREA SOFIA</t>
  </si>
  <si>
    <t>MARRIAGA MENDOZA SALOME</t>
  </si>
  <si>
    <t>MEDINA ROMERO ISAIAS</t>
  </si>
  <si>
    <t>MOLINA NAVAS MIGUEL ANGEL</t>
  </si>
  <si>
    <t xml:space="preserve">OSPINO GARCIA DANIEL JOSE </t>
  </si>
  <si>
    <t>PEDROZO CARVAJAL ISAAC JOSUE</t>
  </si>
  <si>
    <t>PEREZ MARTINEZ MAIXY ALEJANDRA</t>
  </si>
  <si>
    <t>PINEDA SANGUINO JUAN MIGUEL</t>
  </si>
  <si>
    <t>QUIJANO RAMOS QUIARIS JOHANA</t>
  </si>
  <si>
    <t>RAMIREZ PARRA JUNIOR JOSUE</t>
  </si>
  <si>
    <t>RANGEL MARIMON JANNINI MICHEL</t>
  </si>
  <si>
    <t>RIVAS URDANETA ELIANGEL DAVID</t>
  </si>
  <si>
    <t>SALCEDO LOPEZ ISABELLA MICHEL</t>
  </si>
  <si>
    <t>SEGUANES HERNANDEZ ABIGAIL SOFIA</t>
  </si>
  <si>
    <t>SEGUANES IMBRETH MATIAS DAVID</t>
  </si>
  <si>
    <t>SOTO MORENO NEIFER SMITH</t>
  </si>
  <si>
    <t>TOSCANO LINDARTE ESTEFANY MICHEL</t>
  </si>
  <si>
    <t>VALLEJO URARIYU ALAN ANDRES</t>
  </si>
  <si>
    <t>TORRES BALDOVINO DILAN JOSE</t>
  </si>
  <si>
    <t>FUNDACION</t>
  </si>
  <si>
    <t>TIPO DE GASTO</t>
  </si>
  <si>
    <t>DONACIONES</t>
  </si>
  <si>
    <t xml:space="preserve">MERCADO PAREDES THIAGO </t>
  </si>
  <si>
    <t>ROMERO OJEDA EMIL ALEXANDER</t>
  </si>
  <si>
    <t>SANCHEZ REYES DANYERLIN PAOLA</t>
  </si>
  <si>
    <t>DE LA ROSA DE AVILA JUAN DANIEL</t>
  </si>
  <si>
    <t>MANJARREZ GARCIA JOSUE DAVID</t>
  </si>
  <si>
    <t>FLOREZ CASTILLO JHON LEIVER</t>
  </si>
  <si>
    <t>HERRERA OROZCO ESTIVEN DANIEL</t>
  </si>
  <si>
    <t>DE LA HOZ ZAPATA JESUS ADRIAN</t>
  </si>
  <si>
    <t>PACHECO MARTINEZ  DAILETH MICHEL</t>
  </si>
  <si>
    <t xml:space="preserve">DE AVILA BORRERO  JUAN SEBASTIAN </t>
  </si>
  <si>
    <t>DECHE LLANOS ISAAC DAVID</t>
  </si>
  <si>
    <t xml:space="preserve">VIZCAINO PALACIO  SARA VICTORIA </t>
  </si>
  <si>
    <t xml:space="preserve">VALENCIA FUENMAYOR  YINESKA SOFIA </t>
  </si>
  <si>
    <t xml:space="preserve">GONZALEZ PACHECO  LUIS ALEJANDRO </t>
  </si>
  <si>
    <t xml:space="preserve">PEREZ QUINTERO  BELEN </t>
  </si>
  <si>
    <t>JEHOVA ES MI PASTOR</t>
  </si>
  <si>
    <t>MIS PRIMEROS PASOS</t>
  </si>
  <si>
    <t>B1491697 AUTOBUS 3 EN 1 POSTRES 29 PZS</t>
  </si>
  <si>
    <t>B1488561 MUÑECA FASHION TIENDA CAFÉ</t>
  </si>
  <si>
    <t>B1421169 SET DE CARROS DE FRICCION DINOSAURIO 40PZ</t>
  </si>
  <si>
    <t>B1522648 SET PISTA TRICERAPTORS</t>
  </si>
  <si>
    <t>B1572326 NAVE ESPACIAL BLANCA CON MUSICA, LUZ Y SONIDO</t>
  </si>
  <si>
    <t>B1177980 FUTBOLIN 6 LINEAS</t>
  </si>
  <si>
    <t>80363 AUDIFONOS TIPO EARCUFF TWF NEW X22</t>
  </si>
  <si>
    <t>B1572473 MESA CON PROYECTOR DISEÑO JIRAFA ROSADO</t>
  </si>
  <si>
    <t>B2002239 CUBO INTERACTIVO 6 EN 1 VACA MUSICAL</t>
  </si>
  <si>
    <t>B1118167 LANZADOR 1 PELOTA Y ACCESORIOS</t>
  </si>
  <si>
    <t>B1214806 CAJA REGISTRADORA ROSA</t>
  </si>
  <si>
    <t>B1260035 SET MEDICO MALETA 3 EN 1 23 PPIEZAS</t>
  </si>
  <si>
    <t>Etiquetas de fila</t>
  </si>
  <si>
    <t>Total general</t>
  </si>
  <si>
    <t>Suma de 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</si>
</sst>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??\ _€_-;_-@_-"/>
    <numFmt numFmtId="165" formatCode="_(* #,##0_);_(* \(#,##0\);_(* &quot;-&quot;??_);_(@_)"/>
    <numFmt numFmtId="166" formatCode="_-&quot;$&quot;\ * #,##0_-;\-&quot;$&quot;\ * #,##0_-;_-&quot;$&quot;\ * &quot;-&quot;??_-;_-@_-"/>
  </numFmts>
  <fonts count="12" x14ac:knownFonts="1">
    <font>
      <sz val="11"/>
      <color theme="1"/>
      <name val="Calibri"/>
      <family val="2"/>
      <scheme val="minor"/>
    </font>
    <font>
      <sz val="9.4499999999999993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Trebuchet MS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0"/>
      <color theme="1"/>
      <name val="Tahoma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19F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14" fontId="1" fillId="4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14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5" fontId="3" fillId="3" borderId="1" xfId="1" applyNumberFormat="1" applyFont="1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0" fontId="0" fillId="3" borderId="1" xfId="1" applyNumberFormat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14" fontId="0" fillId="0" borderId="1" xfId="0" applyNumberFormat="1" applyBorder="1"/>
    <xf numFmtId="49" fontId="4" fillId="0" borderId="1" xfId="0" applyNumberFormat="1" applyFont="1" applyBorder="1" applyAlignment="1">
      <alignment horizontal="center" vertical="center" wrapText="1"/>
    </xf>
    <xf numFmtId="49" fontId="0" fillId="7" borderId="1" xfId="0" applyNumberForma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166" fontId="7" fillId="2" borderId="1" xfId="2" applyNumberFormat="1" applyFont="1" applyFill="1" applyBorder="1" applyAlignment="1">
      <alignment horizontal="center" vertical="center" wrapText="1"/>
    </xf>
    <xf numFmtId="166" fontId="7" fillId="0" borderId="0" xfId="2" applyNumberFormat="1" applyFont="1"/>
    <xf numFmtId="0" fontId="0" fillId="6" borderId="1" xfId="0" applyFill="1" applyBorder="1" applyAlignment="1">
      <alignment horizontal="center" vertical="center" wrapText="1"/>
    </xf>
    <xf numFmtId="166" fontId="7" fillId="6" borderId="1" xfId="2" applyNumberFormat="1" applyFont="1" applyFill="1" applyBorder="1" applyAlignment="1">
      <alignment horizontal="center" vertical="center" wrapText="1"/>
    </xf>
    <xf numFmtId="166" fontId="7" fillId="6" borderId="1" xfId="2" applyNumberFormat="1" applyFont="1" applyFill="1" applyBorder="1" applyAlignment="1">
      <alignment horizontal="center" vertical="center"/>
    </xf>
    <xf numFmtId="166" fontId="7" fillId="7" borderId="1" xfId="2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 wrapText="1"/>
    </xf>
    <xf numFmtId="166" fontId="7" fillId="5" borderId="0" xfId="2" applyNumberFormat="1" applyFont="1" applyFill="1"/>
    <xf numFmtId="9" fontId="0" fillId="0" borderId="0" xfId="0" applyNumberFormat="1"/>
    <xf numFmtId="10" fontId="0" fillId="0" borderId="0" xfId="3" applyNumberFormat="1" applyFont="1"/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6" fontId="7" fillId="0" borderId="1" xfId="2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166" fontId="0" fillId="0" borderId="0" xfId="2" applyNumberFormat="1" applyFont="1"/>
    <xf numFmtId="166" fontId="0" fillId="0" borderId="0" xfId="0" applyNumberFormat="1"/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numFmt numFmtId="166" formatCode="_-&quot;$&quot;\ * #,##0_-;\-&quot;$&quot;\ * #,##0_-;_-&quot;$&quot;\ * &quot;-&quot;??_-;_-@_-"/>
    </dxf>
    <dxf>
      <numFmt numFmtId="166" formatCode="_-&quot;$&quot;\ * #,##0_-;\-&quot;$&quot;\ * #,##0_-;_-&quot;$&quot;\ * &quot;-&quot;??_-;_-@_-"/>
    </dxf>
    <dxf>
      <numFmt numFmtId="166" formatCode="_-&quot;$&quot;\ * #,##0_-;\-&quot;$&quot;\ * #,##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5191.411100462959" createdVersion="8" refreshedVersion="8" minRefreshableVersion="3" recordCount="183" xr:uid="{C2249151-2409-4F6F-B50B-EBC7561BF2CD}">
  <cacheSource type="worksheet">
    <worksheetSource ref="A1:L184" sheet="JUGUETES KT"/>
  </cacheSource>
  <cacheFields count="12">
    <cacheField name="N°" numFmtId="0">
      <sharedItems containsSemiMixedTypes="0" containsString="0" containsNumber="1" containsInteger="1" minValue="1" maxValue="183"/>
    </cacheField>
    <cacheField name="APELLIDOS Y NOMBRES " numFmtId="0">
      <sharedItems/>
    </cacheField>
    <cacheField name="CC" numFmtId="0">
      <sharedItems containsBlank="1" containsMixedTypes="1" containsNumber="1" containsInteger="1" minValue="6240341" maxValue="1214746153"/>
    </cacheField>
    <cacheField name="TIPO DE CONTRATO " numFmtId="0">
      <sharedItems/>
    </cacheField>
    <cacheField name="CENTRO DE COSTO" numFmtId="0">
      <sharedItems count="17">
        <s v="CO_1635 MPSA MEMS-4 02"/>
        <s v="CO_1693 Warehouse &amp; Logistic"/>
        <s v="CO_1694 Finance &amp; IT"/>
        <s v="CO_1697 Service Business Support MTG"/>
        <s v="CO_1670 Corporate Sales"/>
        <s v="CO_1635 MPSA SERVICIOS 01"/>
        <s v="CO_1618 Prodeco Calenturitas"/>
        <s v="CO_1612 Carbones del Cerrejon"/>
        <s v="CO_1619 Cerrejon Light Truck Vehicles"/>
        <s v="CO_1676 Comercial Costa"/>
        <s v="CO_1634 Drumond"/>
        <s v="CO_1677 Comercial Antioquia"/>
        <s v="CO_1624 Mayaguez"/>
        <s v="CO_1640 Barranquilla Port"/>
        <s v="CO_1631 Barranquilla Branch"/>
        <s v="CO_1639 Continental Gold UG"/>
        <s v="CO_1692 Human Resources"/>
      </sharedItems>
    </cacheField>
    <cacheField name="NOMBRE DE HIJOS " numFmtId="0">
      <sharedItems/>
    </cacheField>
    <cacheField name="FECHA DE NACIMIENTO" numFmtId="0">
      <sharedItems containsDate="1" containsBlank="1" containsMixedTypes="1" minDate="2012-10-22T00:00:00" maxDate="2023-06-18T00:00:00"/>
    </cacheField>
    <cacheField name="EDAD" numFmtId="0">
      <sharedItems containsMixedTypes="1" containsNumber="1" containsInteger="1" minValue="0" maxValue="10"/>
    </cacheField>
    <cacheField name="SEXO" numFmtId="0">
      <sharedItems/>
    </cacheField>
    <cacheField name="CANT" numFmtId="0">
      <sharedItems containsSemiMixedTypes="0" containsString="0" containsNumber="1" containsInteger="1" minValue="1" maxValue="4"/>
    </cacheField>
    <cacheField name="JUGUETES" numFmtId="0">
      <sharedItems/>
    </cacheField>
    <cacheField name="VALOR" numFmtId="166">
      <sharedItems containsSemiMixedTypes="0" containsString="0" containsNumber="1" containsInteger="1" minValue="47653" maxValue="23313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5191.413819444446" createdVersion="8" refreshedVersion="8" minRefreshableVersion="3" recordCount="47" xr:uid="{93D95B5C-99DB-4722-B60A-AB457BCC91C1}">
  <cacheSource type="worksheet">
    <worksheetSource ref="A1:I48" sheet="JUGUETES FUNDACIONES"/>
  </cacheSource>
  <cacheFields count="9">
    <cacheField name="N°" numFmtId="0">
      <sharedItems containsSemiMixedTypes="0" containsString="0" containsNumber="1" containsInteger="1" minValue="1" maxValue="47"/>
    </cacheField>
    <cacheField name="APELLIDOS Y NOMBRES " numFmtId="0">
      <sharedItems/>
    </cacheField>
    <cacheField name="FUNDACION" numFmtId="0">
      <sharedItems count="3">
        <s v="MIS PRIMEROS PASOS"/>
        <s v="JEHOVA ES MI PASTOR"/>
        <s v="CO_1692 Human Resources"/>
      </sharedItems>
    </cacheField>
    <cacheField name="TIPO DE GASTO" numFmtId="0">
      <sharedItems/>
    </cacheField>
    <cacheField name="EDAD" numFmtId="0">
      <sharedItems containsMixedTypes="1" containsNumber="1" containsInteger="1" minValue="2" maxValue="12"/>
    </cacheField>
    <cacheField name="SEXO" numFmtId="0">
      <sharedItems/>
    </cacheField>
    <cacheField name="CANT" numFmtId="0">
      <sharedItems containsSemiMixedTypes="0" containsString="0" containsNumber="1" containsInteger="1" minValue="1" maxValue="2"/>
    </cacheField>
    <cacheField name="JUGUETES" numFmtId="0">
      <sharedItems/>
    </cacheField>
    <cacheField name="VALOR" numFmtId="166">
      <sharedItems containsSemiMixedTypes="0" containsString="0" containsNumber="1" containsInteger="1" minValue="44342" maxValue="9503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3">
  <r>
    <n v="1"/>
    <s v="ANGARITA ROJAS JORGE LUIS"/>
    <n v="1065601898"/>
    <s v="DIRECTO "/>
    <x v="0"/>
    <s v="Jorge Angarita Gonzalez"/>
    <d v="2021-03-25T00:00:00"/>
    <n v="2"/>
    <s v="M"/>
    <n v="1"/>
    <s v="B1190562 CORREPASILLOS RACE ROJO"/>
    <n v="74900"/>
  </r>
  <r>
    <n v="2"/>
    <s v="AREVALO DE AVILA DAYILE DARI"/>
    <n v="22734643"/>
    <s v="DIRECTO "/>
    <x v="1"/>
    <s v="Samuel Guzman Arevalo"/>
    <d v="2020-03-04T00:00:00"/>
    <n v="3"/>
    <s v="M"/>
    <n v="1"/>
    <s v="B1572278 PLATAFORMA ESPACIAL CON LUCES Y ANILLOS PARA LANZAR"/>
    <n v="54730"/>
  </r>
  <r>
    <n v="3"/>
    <s v="GALEANO CARBONELL DEWYTH"/>
    <n v="72269253"/>
    <s v="DIRECTO "/>
    <x v="2"/>
    <s v="Darien Galeano"/>
    <d v="2015-04-05T00:00:00"/>
    <n v="8"/>
    <s v="M"/>
    <n v="1"/>
    <s v="B1118167 LANZADOR 1 PELOTA Y ACCESORIOS"/>
    <n v="58202"/>
  </r>
  <r>
    <n v="4"/>
    <s v="GALEANO CARBONELL DEWYTH"/>
    <n v="72269254"/>
    <s v="DIRECTO "/>
    <x v="2"/>
    <s v="Dereck Galeano"/>
    <d v="2019-03-23T00:00:00"/>
    <n v="4"/>
    <s v="M"/>
    <n v="1"/>
    <s v="B1572278 PLATAFORMA ESPACIAL CON LUCES Y ANILLOS PARA LANZAR"/>
    <n v="54730"/>
  </r>
  <r>
    <n v="5"/>
    <s v="MARINO OTERO MAURICIO"/>
    <n v="72260524"/>
    <s v="DIRECTO "/>
    <x v="3"/>
    <s v="Sebastian  Mariño"/>
    <s v="22/05/2018"/>
    <n v="5"/>
    <s v="M"/>
    <n v="1"/>
    <s v="B1572278 PLATAFORMA ESPACIAL CON LUCES Y ANILLOS PARA LANZAR"/>
    <n v="54730"/>
  </r>
  <r>
    <n v="6"/>
    <s v="MORENO MUNOZ JHOELYS PATRICIA"/>
    <n v="1129508534"/>
    <s v="DIRECTO "/>
    <x v="4"/>
    <s v="Santiago Tovar"/>
    <s v="16/04/2022"/>
    <n v="1"/>
    <s v="M"/>
    <n v="1"/>
    <s v="B1190562 CORREPASILLOS RACE ROJO"/>
    <n v="74900"/>
  </r>
  <r>
    <n v="7"/>
    <s v="MORENO MUNOZ JHOELYS PATRICIA"/>
    <n v="1129508534"/>
    <s v="DIRECTO "/>
    <x v="4"/>
    <s v="Alejandro Tovar"/>
    <s v="18/01/2017"/>
    <n v="6"/>
    <s v="M"/>
    <n v="1"/>
    <s v="B1118167 LANZADOR 1 PELOTA Y ACCESORIOS"/>
    <n v="58202"/>
  </r>
  <r>
    <n v="8"/>
    <s v="TOCORA ANDRADE LILIBETH MARIA"/>
    <n v="55224219"/>
    <s v="DIRECTO "/>
    <x v="2"/>
    <s v="Emmanuel "/>
    <d v="2022-03-21T00:00:00"/>
    <n v="1"/>
    <s v="M"/>
    <n v="1"/>
    <s v="B1190562 CORREPASILLOS RACE ROJO"/>
    <n v="74900"/>
  </r>
  <r>
    <n v="9"/>
    <s v="TOCORA ANDRADE LILIBETH MARIA"/>
    <n v="55224219"/>
    <s v="DIRECTO "/>
    <x v="2"/>
    <s v="Britany Quiroz"/>
    <d v="2013-04-05T00:00:00"/>
    <n v="10"/>
    <s v="F"/>
    <n v="1"/>
    <s v="33719 - MICROFONO KARAOKE FUCSIA_x000a_B1309696 - SET PARA DISEÑAR JOYAS"/>
    <n v="77712"/>
  </r>
  <r>
    <n v="10"/>
    <s v="TORRES RIOS RODOLFO ANDRES"/>
    <n v="1143225701"/>
    <s v="DIRECTO "/>
    <x v="2"/>
    <s v="Isabella Torres"/>
    <d v="2018-05-11T00:00:00"/>
    <n v="5"/>
    <s v="F"/>
    <n v="1"/>
    <s v="B1444426 SET DE VETERINARIO EN MALETA"/>
    <n v="51976"/>
  </r>
  <r>
    <n v="11"/>
    <s v="TORRES RIOS RODOLFO ANDRES"/>
    <n v="1143225701"/>
    <s v="DIRECTO "/>
    <x v="2"/>
    <s v="Emmanuel Torres"/>
    <d v="2020-02-22T00:00:00"/>
    <n v="3"/>
    <s v="M"/>
    <n v="1"/>
    <s v="B1572278 PLATAFORMA ESPACIAL CON LUCES Y ANILLOS PARA LANZAR"/>
    <n v="54730"/>
  </r>
  <r>
    <n v="12"/>
    <s v="VARGAS MANOTAS JISELA MILAGROS"/>
    <n v="1140842286"/>
    <s v="DIRECTO "/>
    <x v="4"/>
    <s v="Ethan Pacheco Vargas"/>
    <s v="26/02/2018"/>
    <n v="5"/>
    <s v="M"/>
    <n v="1"/>
    <s v="B1572278 PLATAFORMA ESPACIAL CON LUCES Y ANILLOS PARA LANZAR"/>
    <n v="54730"/>
  </r>
  <r>
    <n v="13"/>
    <s v="VERGARA MUNOZ STEFANI PAMELA"/>
    <n v="1140826797"/>
    <s v="DIRECTO"/>
    <x v="1"/>
    <s v="Amelia Sofia Silvera Vergara"/>
    <d v="2018-07-17T00:00:00"/>
    <n v="5"/>
    <s v="F"/>
    <n v="1"/>
    <s v="B1444426 SET DE VETERINARIO EN MALETA"/>
    <n v="51976"/>
  </r>
  <r>
    <n v="14"/>
    <s v="GONZALEZ DE LA ROSA CAROLINA"/>
    <n v="1047222606"/>
    <s v="DIRECTO"/>
    <x v="1"/>
    <s v="Emily Najera Gonzalez"/>
    <d v="2015-01-21T00:00:00"/>
    <n v="8"/>
    <s v="F"/>
    <n v="1"/>
    <s v="B1573845 BEAUTY SET"/>
    <n v="59737"/>
  </r>
  <r>
    <n v="15"/>
    <s v="FRED ALBERTO JIMENEZ TURIZO"/>
    <m/>
    <s v="CONTRATISTA"/>
    <x v="1"/>
    <s v="FRED JUNIOR JIMENEZ"/>
    <m/>
    <n v="8"/>
    <s v="M"/>
    <n v="1"/>
    <s v="B1118167 LANZADOR 1 PELOTA Y ACCESORIOS"/>
    <n v="58202"/>
  </r>
  <r>
    <n v="16"/>
    <s v="FRED ALBERTO JIMENEZ TURIZO"/>
    <m/>
    <s v="CONTRATISTA"/>
    <x v="1"/>
    <s v="ANDREINA JIMENEZ "/>
    <m/>
    <n v="10"/>
    <s v="F"/>
    <n v="1"/>
    <s v="33719 - MICROFONO KARAOKE FUCSIA_x000a_B1309696 - SET PARA DISEÑAR JOYAS"/>
    <n v="77712"/>
  </r>
  <r>
    <n v="17"/>
    <s v="ORTEGA CALLE ERICK"/>
    <n v="1129565794"/>
    <s v="TEMPORAL"/>
    <x v="2"/>
    <s v="Samuel Ortega"/>
    <d v="2021-02-07T00:00:00"/>
    <n v="2"/>
    <s v="M"/>
    <n v="1"/>
    <s v="B1190562 CORREPASILLOS RACE ROJO"/>
    <n v="74900"/>
  </r>
  <r>
    <n v="18"/>
    <s v="MARTINEZ JUAN CARLOS"/>
    <n v="72225413"/>
    <s v="DIRECTO"/>
    <x v="5"/>
    <s v="Victoria Martinez Rugeles"/>
    <d v="2018-01-24T00:00:00"/>
    <n v="5"/>
    <s v="F"/>
    <n v="1"/>
    <s v="B1444426 SET DE VETERINARIO EN MALETA"/>
    <n v="51976"/>
  </r>
  <r>
    <n v="19"/>
    <s v="SOSA MEDINA BREINER FREISER"/>
    <n v="84095827"/>
    <s v="DIRECTO "/>
    <x v="6"/>
    <s v="DULCE SOSA GUERRA"/>
    <s v="11/03/2015"/>
    <n v="8"/>
    <s v="F"/>
    <n v="1"/>
    <s v="B1573845 BEAUTY SET"/>
    <n v="59737"/>
  </r>
  <r>
    <n v="20"/>
    <s v="SOSA MEDINA BREINER FREISER"/>
    <n v="84095827"/>
    <s v="DIRECTO "/>
    <x v="6"/>
    <s v="TAIRUMA SOSA LAMADRID"/>
    <s v="18/10/2019"/>
    <n v="3"/>
    <s v="F"/>
    <n v="1"/>
    <s v="B1444426 SET DE VETERINARIO EN MALETA"/>
    <n v="51976"/>
  </r>
  <r>
    <n v="21"/>
    <s v="SOSA MEDINA BREINER FREISER"/>
    <n v="84095827"/>
    <s v="DIRECTO "/>
    <x v="6"/>
    <s v="TAISAIRA SOSA LAMADRID"/>
    <s v="18/10/2019"/>
    <n v="3"/>
    <s v="F"/>
    <n v="1"/>
    <s v="B1444426 SET DE VETERINARIO EN MALETA"/>
    <n v="51976"/>
  </r>
  <r>
    <n v="22"/>
    <s v="SUAREZ LEVETTE SORMELIS XAVIER"/>
    <n v="84095707"/>
    <s v="DIRECTO "/>
    <x v="6"/>
    <s v="JASSAY SUAREZ"/>
    <s v="19/09/2017"/>
    <n v="6"/>
    <s v="F"/>
    <n v="1"/>
    <s v="B1573845 BEAUTY SET"/>
    <n v="59737"/>
  </r>
  <r>
    <n v="23"/>
    <s v="SUAREZ LEVETTE SORMELIS XAVIER"/>
    <n v="84095707"/>
    <s v="DIRECTO "/>
    <x v="6"/>
    <s v="JASSIEL   SUAREZ NAVARRO"/>
    <s v="25/10/2014"/>
    <n v="8"/>
    <s v="F"/>
    <n v="1"/>
    <s v="B1573845 BEAUTY SET"/>
    <n v="59737"/>
  </r>
  <r>
    <n v="24"/>
    <s v="MARTINEZ GIL MARIA CRISTINA"/>
    <n v="52719820"/>
    <s v="DIRECTO "/>
    <x v="6"/>
    <s v="CRISTIAN PEÑA MARTINEZ"/>
    <s v="22/04/2013"/>
    <n v="10"/>
    <s v="M"/>
    <n v="1"/>
    <s v="33700 P9 AUDIFONO TIPO DIADEMA BLUETOOTH GRIS"/>
    <n v="50900"/>
  </r>
  <r>
    <n v="25"/>
    <s v="ANDRES URSOLA"/>
    <n v="1064109210"/>
    <s v="DIRECTO "/>
    <x v="6"/>
    <s v="VERONICA URSOLA MEZA"/>
    <s v="28/12/2022"/>
    <n v="0"/>
    <s v="F"/>
    <n v="1"/>
    <s v="B1542889 PIANO INFANTIL CON TECLAS DE COLORES CON MUÑECO DE TIGRE"/>
    <n v="47653"/>
  </r>
  <r>
    <n v="26"/>
    <s v="ANDRES URSOLA"/>
    <n v="1064109210"/>
    <s v="DIRECTO "/>
    <x v="6"/>
    <s v="CELESTE URSOLA MEZA"/>
    <d v="2020-06-16T00:00:00"/>
    <n v="3"/>
    <s v="F"/>
    <n v="1"/>
    <s v="B1444426 SET DE VETERINARIO EN MALETA"/>
    <n v="51976"/>
  </r>
  <r>
    <n v="27"/>
    <s v="EDGARDO JAVIE BARRETO"/>
    <n v="12693378"/>
    <s v="DIRECTO "/>
    <x v="6"/>
    <s v="SEBASTIAN ESTEBAN BARRETO OROZCO"/>
    <d v="2014-04-03T00:00:00"/>
    <n v="9"/>
    <s v="M"/>
    <n v="1"/>
    <s v="33700 P9 AUDIFONO TIPO DIADEMA BLUETOOTH GRIS"/>
    <n v="50900"/>
  </r>
  <r>
    <n v="28"/>
    <s v="EDGARDO JAVIE BARRETO"/>
    <n v="12693378"/>
    <s v="DIRECTO "/>
    <x v="6"/>
    <s v="SADOD  BARRETO OROZCO"/>
    <d v="2022-02-22T00:00:00"/>
    <n v="1"/>
    <s v="M"/>
    <n v="1"/>
    <s v="B1190562 CORREPASILLOS RACE ROJO"/>
    <n v="74900"/>
  </r>
  <r>
    <n v="29"/>
    <s v="JOSE ANTONIO AMAYA ARANGO"/>
    <n v="1120740008"/>
    <s v="DIRECTO "/>
    <x v="6"/>
    <s v="JUANA VALENTINA AMAYA CASTAÑO"/>
    <d v="2022-07-08T00:00:00"/>
    <n v="1"/>
    <s v="F"/>
    <n v="1"/>
    <s v="B2002239 CUBO INTERACTIVO 6 EN 1 VACA MUSICAL"/>
    <n v="55426"/>
  </r>
  <r>
    <n v="30"/>
    <s v="AROCHA MENDOZA JAVIER ENRIQUE"/>
    <n v="1122396913"/>
    <s v="INDEFINIDO"/>
    <x v="7"/>
    <s v="OLGER THOMAS AROCHA BOLAÑO"/>
    <d v="2015-04-02T00:00:00"/>
    <n v="8"/>
    <s v="M"/>
    <n v="1"/>
    <s v="B1118167 LANZADOR 1 PELOTA Y ACCESORIOS"/>
    <n v="58202"/>
  </r>
  <r>
    <n v="31"/>
    <s v="AROCHA MENDOZA JAVIER ENRIQUE"/>
    <n v="1122396913"/>
    <s v="INDEFINIDO"/>
    <x v="7"/>
    <s v="EDUAN JAVIER AROCHA BOLAÑO"/>
    <d v="2012-10-22T00:00:00"/>
    <n v="10"/>
    <s v="M"/>
    <n v="1"/>
    <s v="33700 P9 AUDIFONO TIPO DIADEMA BLUETOOTH GRIS"/>
    <n v="50900"/>
  </r>
  <r>
    <n v="32"/>
    <s v="BELLO OJEDA HECTOR ALEXIS"/>
    <n v="74187649"/>
    <s v="INDEFINIDO"/>
    <x v="8"/>
    <s v="SEBASTIAN BELLO URIBE"/>
    <d v="2017-08-30T00:00:00"/>
    <n v="6"/>
    <s v="M"/>
    <n v="1"/>
    <s v="B1118167 LANZADOR 1 PELOTA Y ACCESORIOS"/>
    <n v="58202"/>
  </r>
  <r>
    <n v="33"/>
    <s v="MARTINEZ JUAN CARLOS"/>
    <s v="72225413"/>
    <s v="INDEFINIDO"/>
    <x v="5"/>
    <s v="VICTORIA MARTINEZ"/>
    <d v="2018-01-24T00:00:00"/>
    <n v="5"/>
    <s v="F"/>
    <n v="1"/>
    <s v="B1444426 SET DE VETERINARIO EN MALETA"/>
    <n v="51976"/>
  </r>
  <r>
    <n v="34"/>
    <s v="RICARDO CASTRO"/>
    <s v="AV646635"/>
    <s v="INDEFINIDO"/>
    <x v="5"/>
    <s v="ZAIRA CASTRO"/>
    <d v="2018-07-04T00:00:00"/>
    <n v="5"/>
    <s v="F"/>
    <n v="1"/>
    <s v="B1444426 SET DE VETERINARIO EN MALETA"/>
    <n v="51976"/>
  </r>
  <r>
    <n v="35"/>
    <s v="JHON CARDONA"/>
    <s v="BC128098"/>
    <s v="INDEFINIDO"/>
    <x v="5"/>
    <s v="JEREMYAS CARDONA"/>
    <d v="2013-04-17T00:00:00"/>
    <n v="10"/>
    <s v="M"/>
    <n v="1"/>
    <s v="33700 P9 AUDIFONO TIPO DIADEMA BLUETOOTH GRIS"/>
    <n v="50900"/>
  </r>
  <r>
    <n v="36"/>
    <s v="JHON CARDONA"/>
    <s v="BC128098"/>
    <s v="INDEFINIDO"/>
    <x v="5"/>
    <s v="ALEJANDRO CARDONA"/>
    <d v="2015-02-01T00:00:00"/>
    <n v="8"/>
    <s v="M"/>
    <n v="1"/>
    <s v="B1118167 LANZADOR 1 PELOTA Y ACCESORIOS"/>
    <n v="58202"/>
  </r>
  <r>
    <n v="37"/>
    <s v="TOLOZA VILLALOBOS RICARDO JOSE "/>
    <n v="1085170618"/>
    <s v="TEMPORAL"/>
    <x v="9"/>
    <s v="RICARDO TOLOZA RAMOS"/>
    <d v="2023-03-22T00:00:00"/>
    <n v="0"/>
    <s v="M"/>
    <n v="1"/>
    <s v="B1418515 PULPO INFANTIL CON LUCES"/>
    <n v="70576"/>
  </r>
  <r>
    <n v="38"/>
    <s v="DE LA CRUZ BELEÑO LUIS EDUARDO"/>
    <n v="72053887"/>
    <s v="DIRECTO"/>
    <x v="9"/>
    <s v="ALAN DAVID DE LA CRUZ GUTIERREZ"/>
    <d v="2020-05-07T00:00:00"/>
    <n v="3"/>
    <s v="M"/>
    <n v="1"/>
    <s v="B1572278 PLATAFORMA ESPACIAL CON LUCES Y ANILLOS PARA LANZAR"/>
    <n v="54730"/>
  </r>
  <r>
    <n v="39"/>
    <s v="OLIVEROS JULIO KELYN AUGUSTO"/>
    <n v="15151827"/>
    <s v="DIRECTO"/>
    <x v="9"/>
    <s v="KAROL SOFIA OLIVEROS AMAYA"/>
    <d v="2013-05-28T00:00:00"/>
    <n v="10"/>
    <s v="F"/>
    <n v="1"/>
    <s v="33719 - MICROFONO KARAOKE FUCSIA_x000a_B1309696 - SET PARA DISEÑAR JOYAS"/>
    <n v="77712"/>
  </r>
  <r>
    <n v="40"/>
    <s v="TABORDA ZAPATA JOHNER"/>
    <n v="1214746153"/>
    <s v="DIRECTO"/>
    <x v="9"/>
    <s v="NOAH TABORDA PALACIO"/>
    <d v="2022-03-09T00:00:00"/>
    <n v="1"/>
    <s v="M"/>
    <n v="1"/>
    <s v="B1190562 CORREPASILLOS RACE ROJO"/>
    <n v="74900"/>
  </r>
  <r>
    <n v="41"/>
    <s v="ÁVILA FUENTES LUIS ALBERTO"/>
    <n v="1028015542"/>
    <s v="DIRECTO"/>
    <x v="9"/>
    <s v="MATEO ÁVILA PEREZ"/>
    <d v="2018-03-26T00:00:00"/>
    <n v="5"/>
    <s v="M"/>
    <n v="1"/>
    <s v="B1572278 PLATAFORMA ESPACIAL CON LUCES Y ANILLOS PARA LANZAR"/>
    <n v="54730"/>
  </r>
  <r>
    <n v="42"/>
    <s v="BAÑOS OCHOA KENNER EDUARDO"/>
    <n v="1064796116"/>
    <s v="TEMPORAL"/>
    <x v="9"/>
    <s v="KALANNYS BAÑOS"/>
    <d v="2021-05-03T00:00:00"/>
    <n v="2"/>
    <s v="F"/>
    <n v="1"/>
    <s v="B2002239 CUBO INTERACTIVO 6 EN 1 VACA MUSICAL"/>
    <n v="55426"/>
  </r>
  <r>
    <n v="43"/>
    <s v="BAÑOS OCHOA KENNER EDUARDO"/>
    <n v="1064796116"/>
    <s v="TEMPORAL"/>
    <x v="9"/>
    <s v="FABIAN J CHOURIO POLO"/>
    <d v="2017-10-26T00:00:00"/>
    <n v="5"/>
    <s v="M"/>
    <n v="1"/>
    <s v="B1572278 PLATAFORMA ESPACIAL CON LUCES Y ANILLOS PARA LANZAR"/>
    <n v="54730"/>
  </r>
  <r>
    <n v="44"/>
    <s v="AREVALO PALMEZANO FREDDY JAVIER"/>
    <n v="1118807428"/>
    <s v="DIRECTO "/>
    <x v="10"/>
    <s v="SHAEYLA AREVALO"/>
    <s v="15/06/2013"/>
    <n v="10"/>
    <s v="F"/>
    <n v="1"/>
    <s v="33719 - MICROFONO KARAOKE FUCSIA_x000a_B1309696 - SET PARA DISEÑAR JOYAS"/>
    <n v="77712"/>
  </r>
  <r>
    <n v="45"/>
    <s v="AREVALO PALMEZANO FREDDY JAVIER"/>
    <n v="1118807428"/>
    <s v="DIRECTO "/>
    <x v="10"/>
    <s v="JUAN JOSE AREVALO"/>
    <s v="27/07/2015"/>
    <n v="8"/>
    <s v="M"/>
    <n v="1"/>
    <s v="B1118167 LANZADOR 1 PELOTA Y ACCESORIOS"/>
    <n v="58202"/>
  </r>
  <r>
    <n v="46"/>
    <s v="ARRIETA DE LA CRUZ FABIAN ALBERTO"/>
    <n v="1064797134"/>
    <s v="DIRECTO "/>
    <x v="10"/>
    <s v="LUIS FABIAN ARRIETA"/>
    <s v="26/08/2022"/>
    <n v="1"/>
    <s v="M"/>
    <n v="1"/>
    <s v="B1190562 CORREPASILLOS RACE ROJO"/>
    <n v="74900"/>
  </r>
  <r>
    <n v="47"/>
    <s v="ARRIETA DE LA CRUZ FABIAN ALBERTO"/>
    <n v="1064797134"/>
    <s v="DIRECTO "/>
    <x v="10"/>
    <s v="NOHELIA ARRIETA "/>
    <s v="23/01/2015"/>
    <n v="8"/>
    <s v="F"/>
    <n v="1"/>
    <s v="B1573845 BEAUTY SET"/>
    <n v="59737"/>
  </r>
  <r>
    <n v="48"/>
    <s v="BECERRA PEREZ NELSON AMADO"/>
    <n v="88211486"/>
    <s v="DIRECTO "/>
    <x v="10"/>
    <s v="PAOLA ANDRE BECERRA"/>
    <s v="24/08/2014"/>
    <n v="9"/>
    <s v="F"/>
    <n v="1"/>
    <s v="33719 - MICROFONO KARAOKE FUCSIA_x000a_B1309696 - SET PARA DISEÑAR JOYAS"/>
    <n v="77712"/>
  </r>
  <r>
    <n v="49"/>
    <s v="CARO MANJARREZ JANIER ALCIDES"/>
    <n v="77163270"/>
    <s v="DIRECTO "/>
    <x v="10"/>
    <s v="BRIANA CARO"/>
    <s v="02/11/2016"/>
    <n v="6"/>
    <s v="F"/>
    <n v="1"/>
    <s v="B1573845 BEAUTY SET"/>
    <n v="59737"/>
  </r>
  <r>
    <n v="50"/>
    <s v="CARO MANJARREZ JANIER ALCIDES"/>
    <n v="77163270"/>
    <s v="DIRECTO "/>
    <x v="10"/>
    <s v="MOISES DAVID CARO"/>
    <s v="17/09/2018"/>
    <n v="5"/>
    <s v="M"/>
    <n v="1"/>
    <s v="B1572278 PLATAFORMA ESPACIAL CON LUCES Y ANILLOS PARA LANZAR"/>
    <n v="54730"/>
  </r>
  <r>
    <n v="51"/>
    <s v="CASTRILLO MARTINEZ ROBERTO CARLOS"/>
    <n v="1065571674"/>
    <s v="DIRECTO "/>
    <x v="10"/>
    <s v="ALLISON SOFIA CASTILLO "/>
    <s v="01/10/2013"/>
    <n v="9"/>
    <s v="F"/>
    <n v="1"/>
    <s v="33719 - MICROFONO KARAOKE FUCSIA_x000a_B1309696 - SET PARA DISEÑAR JOYAS"/>
    <n v="77712"/>
  </r>
  <r>
    <n v="52"/>
    <s v="CASTRILLO MARTINEZ ROBERTO CARLOS"/>
    <n v="1065571674"/>
    <s v="DIRECTO "/>
    <x v="10"/>
    <s v="SANTIAGO CASTILLO"/>
    <s v="14/04/2015"/>
    <n v="8"/>
    <s v="M"/>
    <n v="1"/>
    <s v="B1118167 LANZADOR 1 PELOTA Y ACCESORIOS"/>
    <n v="58202"/>
  </r>
  <r>
    <n v="53"/>
    <s v="GARCIA CASTENEDA LEOPOLDO"/>
    <n v="12603073"/>
    <s v="DIRECTO "/>
    <x v="10"/>
    <s v="NATALIA GARCIA NIÑO"/>
    <s v="21/12/2016"/>
    <n v="6"/>
    <s v="F"/>
    <n v="1"/>
    <s v="B1573845 BEAUTY SET"/>
    <n v="59737"/>
  </r>
  <r>
    <n v="54"/>
    <s v="GARCIA GOMEZ BLADIMIR"/>
    <n v="1065986941"/>
    <s v="DIRECTO "/>
    <x v="10"/>
    <s v="NATALY SOFIA GARCIA "/>
    <s v="24/07/2014"/>
    <n v="9"/>
    <s v="F"/>
    <n v="1"/>
    <s v="33719 - MICROFONO KARAOKE FUCSIA_x000a_B1309696 - SET PARA DISEÑAR JOYAS"/>
    <n v="77712"/>
  </r>
  <r>
    <n v="55"/>
    <s v="GARCIA GOMEZ BLADIMIR"/>
    <n v="1065986941"/>
    <s v="DIRECTO "/>
    <x v="10"/>
    <s v="KILYAN GARCIA MOLINA"/>
    <s v="23/01/2020"/>
    <n v="3"/>
    <s v="M"/>
    <n v="1"/>
    <s v="B1572278 PLATAFORMA ESPACIAL CON LUCES Y ANILLOS PARA LANZAR"/>
    <n v="54730"/>
  </r>
  <r>
    <n v="56"/>
    <s v="LOPEZ GARCIA DANIEL ALBERTO"/>
    <n v="1064800649"/>
    <s v="DIRECTO "/>
    <x v="10"/>
    <s v="ARIANA LOPEZ DEAGUAS"/>
    <s v="11/12/2015"/>
    <n v="7"/>
    <s v="F"/>
    <n v="1"/>
    <s v="B1573845 BEAUTY SET"/>
    <n v="59737"/>
  </r>
  <r>
    <n v="57"/>
    <s v="LOPEZ GARCIA DANIEL ALBERTO"/>
    <n v="1064800649"/>
    <s v="DIRECTO "/>
    <x v="10"/>
    <s v="DANIEL ANDRES LOPEZ PEREZ"/>
    <s v="08/06/2018"/>
    <n v="5"/>
    <s v="M"/>
    <n v="1"/>
    <s v="B1572278 PLATAFORMA ESPACIAL CON LUCES Y ANILLOS PARA LANZAR"/>
    <n v="54730"/>
  </r>
  <r>
    <n v="58"/>
    <s v="TORRES SALAMANCA EDGAR"/>
    <n v="1140820076"/>
    <s v="DIRECTO "/>
    <x v="10"/>
    <s v="JOSE ANGEL TORRES LOPEZ"/>
    <s v="20/08/2015"/>
    <n v="8"/>
    <s v="M"/>
    <n v="1"/>
    <s v="B1118167 LANZADOR 1 PELOTA Y ACCESORIOS"/>
    <n v="58202"/>
  </r>
  <r>
    <n v="59"/>
    <s v="TORRES SALAMANCA EDGAR"/>
    <n v="1140820076"/>
    <s v="DIRECTO "/>
    <x v="10"/>
    <s v="ANNIE GRACE TORRES LOPEZ"/>
    <s v="24/04/2020"/>
    <n v="3"/>
    <s v="F"/>
    <n v="1"/>
    <s v="B1444426 SET DE VETERINARIO EN MALETA"/>
    <n v="51976"/>
  </r>
  <r>
    <n v="60"/>
    <s v="MARTINEZ MADRID JOSE ANGEL"/>
    <n v="1065998882"/>
    <s v="DIRECTO "/>
    <x v="10"/>
    <s v="FERNANDA MARTINEZ MEYER"/>
    <s v="08/06/2019"/>
    <n v="4"/>
    <s v="F"/>
    <n v="1"/>
    <s v="B1444426 SET DE VETERINARIO EN MALETA"/>
    <n v="51976"/>
  </r>
  <r>
    <n v="61"/>
    <s v="MARTINEZ NOBLES JAIR YOVANIS"/>
    <n v="1064793358"/>
    <s v="DIRECTO "/>
    <x v="10"/>
    <s v="AMALIE MARTINEZ "/>
    <s v="14/08/2018"/>
    <n v="5"/>
    <s v="F"/>
    <n v="1"/>
    <s v="B1444426 SET DE VETERINARIO EN MALETA"/>
    <n v="51976"/>
  </r>
  <r>
    <n v="62"/>
    <s v="MEJIA MALDONADO ANGELMIRO"/>
    <n v="1101684200"/>
    <s v="DIRECTO "/>
    <x v="10"/>
    <s v="JUAN ANGEL MEJIA"/>
    <s v="09/09/2013"/>
    <n v="10"/>
    <s v="M"/>
    <n v="1"/>
    <s v="33700 P9 AUDIFONO TIPO DIADEMA BLUETOOTH GRIS"/>
    <n v="50900"/>
  </r>
  <r>
    <n v="63"/>
    <s v="MEJIA MALDONADO ANGELMIRO"/>
    <n v="1101684200"/>
    <s v="DIRECTO "/>
    <x v="10"/>
    <s v="ANGELYKA  MEJIA TRESPALACIOS"/>
    <s v="15/04/2017"/>
    <n v="6"/>
    <s v="F"/>
    <n v="1"/>
    <s v="B1573845 BEAUTY SET"/>
    <n v="59737"/>
  </r>
  <r>
    <n v="64"/>
    <s v="MELENDEZ FLOREZ NILSON"/>
    <n v="77000229"/>
    <s v="DIRECTO "/>
    <x v="10"/>
    <s v="YUNILSA MELENDEZ HERA"/>
    <s v="25/05/2018"/>
    <n v="5"/>
    <s v="F"/>
    <n v="1"/>
    <s v="B1444426 SET DE VETERINARIO EN MALETA"/>
    <n v="51976"/>
  </r>
  <r>
    <n v="65"/>
    <s v="MELENDEZ FLOREZ NILSON"/>
    <n v="77000229"/>
    <s v="DIRECTO "/>
    <x v="10"/>
    <s v="NATALIA MELENDEZ "/>
    <s v="18/06/2013"/>
    <n v="10"/>
    <s v="F"/>
    <n v="1"/>
    <s v="33719 - MICROFONO KARAOKE FUCSIA_x000a_B1309696 - SET PARA DISEÑAR JOYAS"/>
    <n v="77712"/>
  </r>
  <r>
    <n v="66"/>
    <s v="MELENDEZ FLOREZ NILSON"/>
    <n v="77000229"/>
    <s v="DIRECTO "/>
    <x v="10"/>
    <s v="NIZA MELENDEZ"/>
    <s v="25/12/2016"/>
    <n v="6"/>
    <s v="F"/>
    <n v="1"/>
    <s v="B1573845 BEAUTY SET"/>
    <n v="59737"/>
  </r>
  <r>
    <n v="67"/>
    <s v="MENDOZA SALAZAR JEISON FABIAN"/>
    <n v="1065576754"/>
    <s v="DIRECTO "/>
    <x v="10"/>
    <s v="LAUREN MENDOZA"/>
    <s v="11/03/2013"/>
    <n v="10"/>
    <s v="F"/>
    <n v="1"/>
    <s v="33719 - MICROFONO KARAOKE FUCSIA_x000a_B1309696 - SET PARA DISEÑAR JOYAS"/>
    <n v="77712"/>
  </r>
  <r>
    <n v="68"/>
    <s v="MENDOZA SALAZAR JEISON FABIAN"/>
    <n v="1065576754"/>
    <s v="DIRECTO "/>
    <x v="10"/>
    <s v="GERONIMO MENDOZA"/>
    <s v="27/12/2021"/>
    <n v="1"/>
    <s v="M"/>
    <n v="1"/>
    <s v="B1190562 CORREPASILLOS RACE ROJO"/>
    <n v="74900"/>
  </r>
  <r>
    <n v="69"/>
    <s v="MEZA MERCADO LUIS FERNANDO"/>
    <n v="1128104764"/>
    <s v="DIRECTO "/>
    <x v="10"/>
    <s v="ISAIAS MEZA    "/>
    <s v="25/05/2016"/>
    <n v="7"/>
    <s v="M"/>
    <n v="1"/>
    <s v="B1118167 LANZADOR 1 PELOTA Y ACCESORIOS"/>
    <n v="58202"/>
  </r>
  <r>
    <n v="70"/>
    <s v="MEZA MORELO ANDRES"/>
    <n v="1064796922"/>
    <s v="DIRECTO "/>
    <x v="10"/>
    <s v="JUAN ANDRES MEZA HERRERA"/>
    <s v="29/05/2019"/>
    <n v="4"/>
    <s v="M"/>
    <n v="1"/>
    <s v="B1572278 PLATAFORMA ESPACIAL CON LUCES Y ANILLOS PARA LANZAR"/>
    <n v="54730"/>
  </r>
  <r>
    <n v="71"/>
    <s v="MEZA MORELO ANDRES"/>
    <n v="1064796922"/>
    <s v="DIRECTO "/>
    <x v="10"/>
    <s v="ROMAN ANDRES MEZA "/>
    <s v="21/12/2023"/>
    <n v="0"/>
    <s v="M"/>
    <n v="1"/>
    <s v="B1418515 PULPO INFANTIL CON LUCES"/>
    <n v="70576"/>
  </r>
  <r>
    <n v="72"/>
    <s v="MORALES QUIROZ VICTOR JULIO"/>
    <n v="1065985225"/>
    <s v="DIRECTO "/>
    <x v="10"/>
    <s v="SHEYLA LUCIA MORALES MIER"/>
    <s v="05/07/2018"/>
    <n v="5"/>
    <s v="F"/>
    <n v="1"/>
    <s v="B1444426 SET DE VETERINARIO EN MALETA"/>
    <n v="51976"/>
  </r>
  <r>
    <n v="73"/>
    <s v="RODRIGUEZ RINCON DILSON"/>
    <n v="1062811236"/>
    <s v="DIRECTO "/>
    <x v="10"/>
    <s v="ELIAN THOMAS RODRIGUEZ AVILA"/>
    <s v="06/05/2019"/>
    <n v="4"/>
    <s v="M"/>
    <n v="1"/>
    <s v="B1572278 PLATAFORMA ESPACIAL CON LUCES Y ANILLOS PARA LANZAR"/>
    <n v="54730"/>
  </r>
  <r>
    <n v="74"/>
    <s v="RODRIGUEZ RINCON DILSON"/>
    <n v="1062811236"/>
    <s v="DIRECTO "/>
    <x v="10"/>
    <s v="DILSON GAEL RODRIGUEZ AVILA"/>
    <s v="27/05/2023"/>
    <n v="0"/>
    <s v="M"/>
    <n v="1"/>
    <s v="B1418515 PULPO INFANTIL CON LUCES"/>
    <n v="70576"/>
  </r>
  <r>
    <n v="75"/>
    <s v="MORON CALDERON LUIS ALBERTO"/>
    <n v="1067809980"/>
    <s v="DIRECTO "/>
    <x v="10"/>
    <s v="LUIS DANIEL MORON MORALES"/>
    <d v="2020-08-29T00:00:00"/>
    <n v="3"/>
    <s v="M"/>
    <n v="1"/>
    <s v="B1572278 PLATAFORMA ESPACIAL CON LUCES Y ANILLOS PARA LANZAR"/>
    <n v="54730"/>
  </r>
  <r>
    <n v="76"/>
    <s v="AVENDAÑO MOVILLA CARLOS ALBERTO"/>
    <n v="1065607059"/>
    <s v="DIRECTO "/>
    <x v="10"/>
    <s v="DILAN AVENDAÑO"/>
    <d v="2015-05-18T00:00:00"/>
    <n v="8"/>
    <s v="M"/>
    <n v="1"/>
    <s v="B1118167 LANZADOR 1 PELOTA Y ACCESORIOS"/>
    <n v="58202"/>
  </r>
  <r>
    <n v="77"/>
    <s v="BELTRAN VEGA MARCOS ANTONIO"/>
    <n v="1065608204"/>
    <s v="DIRECTO "/>
    <x v="10"/>
    <s v="LUIS ANGEL QUINTERO"/>
    <s v="28/02/2017"/>
    <n v="6"/>
    <s v="M"/>
    <n v="1"/>
    <s v="B1118167 LANZADOR 1 PELOTA Y ACCESORIOS"/>
    <n v="58202"/>
  </r>
  <r>
    <n v="78"/>
    <s v="BELTRAN VEGA MARCOS ANTONIO"/>
    <n v="1065608204"/>
    <s v="DIRECTO "/>
    <x v="10"/>
    <s v="ALEJANDRO BELTRAN MUÑOZ"/>
    <s v="14/09/2021"/>
    <n v="2"/>
    <s v="M"/>
    <n v="1"/>
    <s v="B1190562 CORREPASILLOS RACE ROJO"/>
    <n v="74900"/>
  </r>
  <r>
    <n v="79"/>
    <s v="MARTINEZ MENDOZA SERGIO "/>
    <n v="1064115089"/>
    <s v="DIRECTO "/>
    <x v="10"/>
    <s v="VALERIN SOFIA ROJAS"/>
    <d v="2018-11-16T00:00:00"/>
    <n v="4"/>
    <s v="F"/>
    <n v="1"/>
    <s v="B1444426 SET DE VETERINARIO EN MALETA"/>
    <n v="51976"/>
  </r>
  <r>
    <n v="80"/>
    <s v="MARTINEZ MENDOZA SERGIO "/>
    <n v="1064115089"/>
    <s v="DIRECTO "/>
    <x v="10"/>
    <s v="HEYLIN GISHELLE MARTINEZ ROJAS"/>
    <d v="2023-05-30T00:00:00"/>
    <n v="0"/>
    <s v="F"/>
    <n v="1"/>
    <s v="B1542889 PIANO INFANTIL CON TECLAS DE COLORES CON MUÑECO DE TIGRE"/>
    <n v="47653"/>
  </r>
  <r>
    <n v="81"/>
    <s v="POLO MUNOZ CARLOS ALBEIRO"/>
    <n v="1067720805"/>
    <s v="DIRECTO "/>
    <x v="10"/>
    <s v="CARLOS MANUEL POLO"/>
    <d v="2021-07-27T00:00:00"/>
    <n v="2"/>
    <s v="M"/>
    <n v="1"/>
    <s v="B1190562 CORREPASILLOS RACE ROJO"/>
    <n v="74900"/>
  </r>
  <r>
    <n v="82"/>
    <s v="CANTILLO BALLESTEROS RAFAEL RICARDO"/>
    <n v="1065811707"/>
    <s v="DIRECTO "/>
    <x v="10"/>
    <s v="VALENTINO CANTILLO"/>
    <d v="2021-08-16T00:00:00"/>
    <n v="2"/>
    <s v="M"/>
    <n v="1"/>
    <s v="B1190562 CORREPASILLOS RACE ROJO"/>
    <n v="74900"/>
  </r>
  <r>
    <n v="83"/>
    <s v="GARCIA MUNIVE PIEDAD MILENA"/>
    <n v="1084729864"/>
    <s v="DIRECTO "/>
    <x v="10"/>
    <s v="KEYSI FERREIRA GARCIA"/>
    <d v="2013-08-20T00:00:00"/>
    <n v="10"/>
    <s v="F"/>
    <n v="1"/>
    <s v="33719 - MICROFONO KARAOKE FUCSIA_x000a_B1309696 - SET PARA DISEÑAR JOYAS"/>
    <n v="77712"/>
  </r>
  <r>
    <n v="84"/>
    <s v="NAVARRO MOJICA JOSE"/>
    <n v="1003173858"/>
    <s v="DIRECTO "/>
    <x v="10"/>
    <s v="SANEM NAVARRO VALENCIA"/>
    <d v="2021-12-16T00:00:00"/>
    <n v="1"/>
    <s v="F"/>
    <n v="1"/>
    <s v="B2002239 CUBO INTERACTIVO 6 EN 1 VACA MUSICAL"/>
    <n v="55426"/>
  </r>
  <r>
    <n v="85"/>
    <s v="JOSE LEONARDO RAMIREZ"/>
    <n v="1064788989"/>
    <s v="TEMPORAL"/>
    <x v="10"/>
    <s v="EMELIS CONTRERAS"/>
    <d v="2017-10-21T00:00:00"/>
    <n v="5"/>
    <s v="F"/>
    <n v="1"/>
    <s v="B1444426 SET DE VETERINARIO EN MALETA"/>
    <n v="51976"/>
  </r>
  <r>
    <n v="86"/>
    <s v="JOSE LEONARDO RAMIREZ"/>
    <n v="1064788989"/>
    <s v="TEMPORAL"/>
    <x v="10"/>
    <s v="LUCIANA CONTRERAS"/>
    <d v="2021-07-16T00:00:00"/>
    <n v="2"/>
    <s v="F"/>
    <n v="1"/>
    <s v="B2002239 CUBO INTERACTIVO 6 EN 1 VACA MUSICAL"/>
    <n v="55426"/>
  </r>
  <r>
    <n v="87"/>
    <s v="JUAN CAMILO MATUTE"/>
    <n v="1018511082"/>
    <s v="DIRECTO "/>
    <x v="10"/>
    <s v="NAHARA SALOME MATUTE"/>
    <d v="2023-06-17T00:00:00"/>
    <n v="0"/>
    <s v="F"/>
    <n v="1"/>
    <s v="B1542889 PIANO INFANTIL CON TECLAS DE COLORES CON MUÑECO DE TIGRE"/>
    <n v="47653"/>
  </r>
  <r>
    <n v="88"/>
    <s v="MARQUEZ LAMBY ILSIAS EDGARDO"/>
    <n v="72339999"/>
    <s v="DIRECTO "/>
    <x v="10"/>
    <s v="LUCIANA MARQUEZ ARIAS"/>
    <s v="20/10/2015"/>
    <n v="7"/>
    <s v="F"/>
    <n v="1"/>
    <s v="B1573845 BEAUTY SET"/>
    <n v="59737"/>
  </r>
  <r>
    <n v="89"/>
    <s v="MARQUEZ LAMBY ILSIAS EDGARDO"/>
    <n v="72339999"/>
    <s v="DIRECTO "/>
    <x v="10"/>
    <s v="MATEO MARQUEZ ARIAS"/>
    <s v="04/01/2020"/>
    <n v="3"/>
    <s v="M"/>
    <n v="1"/>
    <s v="B1572278 PLATAFORMA ESPACIAL CON LUCES Y ANILLOS PARA LANZAR"/>
    <n v="54730"/>
  </r>
  <r>
    <n v="90"/>
    <s v="ESCOBAR LOPEZ CARLOS JULIO"/>
    <n v="1065614635"/>
    <s v="DIRECTO "/>
    <x v="10"/>
    <s v="JERONIMO ESCOBAR"/>
    <d v="2021-01-25T00:00:00"/>
    <n v="2"/>
    <s v="M"/>
    <n v="1"/>
    <s v="B1190562 CORREPASILLOS RACE ROJO"/>
    <n v="74900"/>
  </r>
  <r>
    <n v="91"/>
    <s v="RAMON PEREZ "/>
    <n v="10898718"/>
    <s v="DIRECTO "/>
    <x v="10"/>
    <s v="SALOME PEREZ "/>
    <s v="24/03/2015"/>
    <n v="8"/>
    <s v="F"/>
    <n v="1"/>
    <s v="B1573845 BEAUTY SET"/>
    <n v="59737"/>
  </r>
  <r>
    <n v="92"/>
    <s v="JEFFERSON SAYAS "/>
    <n v="1143228894"/>
    <s v="DIRECTO "/>
    <x v="10"/>
    <s v="JAFET SAYAS CUELLO "/>
    <d v="2014-05-28T00:00:00"/>
    <n v="9"/>
    <s v="M"/>
    <n v="1"/>
    <s v="33700 P9 AUDIFONO TIPO DIADEMA BLUETOOTH GRIS"/>
    <n v="50900"/>
  </r>
  <r>
    <n v="93"/>
    <s v="JEFFERSON SAYAS "/>
    <n v="1143228894"/>
    <s v="DIRECTO "/>
    <x v="10"/>
    <s v="LUZ MARIAN SAYAS CUELLO "/>
    <d v="2016-07-22T00:00:00"/>
    <n v="7"/>
    <s v="F"/>
    <n v="1"/>
    <s v="B1573845 BEAUTY SET"/>
    <n v="59737"/>
  </r>
  <r>
    <n v="94"/>
    <s v="DEIVER ALFONSO FUENTES"/>
    <n v="1064114760"/>
    <s v="DIRECTO "/>
    <x v="10"/>
    <s v="TEYVER FUENTES "/>
    <s v="08/07/2016"/>
    <n v="7"/>
    <s v="M"/>
    <n v="1"/>
    <s v="B1118167 LANZADOR 1 PELOTA Y ACCESORIOS"/>
    <n v="58202"/>
  </r>
  <r>
    <n v="95"/>
    <s v="DEIVER ALFONSO FUENTES"/>
    <n v="1064114760"/>
    <s v="DIRECTO "/>
    <x v="10"/>
    <s v="KEYDI FUENTES "/>
    <s v="10/03/2021"/>
    <n v="2"/>
    <s v="F"/>
    <n v="1"/>
    <s v="B2002239 CUBO INTERACTIVO 6 EN 1 VACA MUSICAL"/>
    <n v="55426"/>
  </r>
  <r>
    <n v="96"/>
    <s v="JOSE NOLBERTO LOPEZ "/>
    <n v="1064793574"/>
    <s v="DIRECTO "/>
    <x v="10"/>
    <s v="MARIA VICTORIA LOPEZ "/>
    <s v="25/04/2019"/>
    <n v="4"/>
    <s v="F"/>
    <n v="1"/>
    <s v="B1444426 SET DE VETERINARIO EN MALETA"/>
    <n v="51976"/>
  </r>
  <r>
    <n v="97"/>
    <s v="DIDIER FERNANDEZ"/>
    <n v="1065613418"/>
    <s v="DIRECTO "/>
    <x v="10"/>
    <s v="THIAGO FERNANDEZ"/>
    <s v="08/12/2019"/>
    <n v="3"/>
    <s v="M"/>
    <n v="1"/>
    <s v="B1572278 PLATAFORMA ESPACIAL CON LUCES Y ANILLOS PARA LANZAR"/>
    <n v="54730"/>
  </r>
  <r>
    <n v="98"/>
    <s v="DIDIER FERNANDEZ"/>
    <n v="1065613418"/>
    <s v="DIRECTO "/>
    <x v="10"/>
    <s v="JULIAN FERNANDEZ"/>
    <s v="14/08/2018"/>
    <n v="5"/>
    <s v="M"/>
    <n v="1"/>
    <s v="B1572278 PLATAFORMA ESPACIAL CON LUCES Y ANILLOS PARA LANZAR"/>
    <n v="54730"/>
  </r>
  <r>
    <n v="99"/>
    <s v="DIDIER FERNANDEZ"/>
    <n v="1065613418"/>
    <s v="DIRECTO "/>
    <x v="10"/>
    <s v="LUCIANA FERNANDEZ"/>
    <s v="27/08/2020"/>
    <n v="3"/>
    <s v="F"/>
    <n v="1"/>
    <s v="B1444426 SET DE VETERINARIO EN MALETA"/>
    <n v="51976"/>
  </r>
  <r>
    <n v="100"/>
    <s v="JAVIER ACOSTA MAESTRE"/>
    <n v="1119838815"/>
    <s v="DIRECTO "/>
    <x v="10"/>
    <s v="ANDRES ACOSTA "/>
    <s v="06/09/2014"/>
    <n v="9"/>
    <s v="M"/>
    <n v="1"/>
    <s v="33700 P9 AUDIFONO TIPO DIADEMA BLUETOOTH GRIS"/>
    <n v="48048"/>
  </r>
  <r>
    <n v="101"/>
    <s v="RICARDO ROJAS "/>
    <n v="1065833171"/>
    <s v="DIRECTO "/>
    <x v="10"/>
    <s v="RICARDO ELIAS ROJAS "/>
    <d v="2022-07-18T00:00:00"/>
    <n v="1"/>
    <s v="M"/>
    <n v="1"/>
    <s v="B1190562 CORREPASILLOS RACE ROJO"/>
    <n v="74900"/>
  </r>
  <r>
    <n v="102"/>
    <s v="RAFAEL ZUBIRIA "/>
    <n v="1122400773"/>
    <s v="DIRECTO "/>
    <x v="10"/>
    <s v="MATIAS ZUBIRIA "/>
    <s v="08/07/2015"/>
    <n v="8"/>
    <s v="M"/>
    <n v="1"/>
    <s v="B1118167 LANZADOR 1 PELOTA Y ACCESORIOS"/>
    <n v="58202"/>
  </r>
  <r>
    <n v="103"/>
    <s v="RAFAEL ZUBIRIA "/>
    <n v="1122400773"/>
    <s v="DIRECTO "/>
    <x v="10"/>
    <s v="MARIA GABRIELA ZUBIRIA "/>
    <d v="2021-12-15T00:00:00"/>
    <n v="1"/>
    <s v="F"/>
    <n v="1"/>
    <s v="B2002239 CUBO INTERACTIVO 6 EN 1 VACA MUSICAL"/>
    <n v="55426"/>
  </r>
  <r>
    <n v="104"/>
    <s v="JAIME MEZA ROMERO"/>
    <n v="7632639"/>
    <s v="DIRECTO "/>
    <x v="10"/>
    <s v="LUIS JOSÉ MEZA ROMO"/>
    <d v="2018-05-01T00:00:00"/>
    <n v="5"/>
    <s v="M"/>
    <n v="1"/>
    <s v="B1572278 PLATAFORMA ESPACIAL CON LUCES Y ANILLOS PARA LANZAR"/>
    <n v="54730"/>
  </r>
  <r>
    <n v="105"/>
    <s v="YOHAN CUELLO MAESTRE"/>
    <n v="15186483"/>
    <s v="DIRECTO "/>
    <x v="10"/>
    <s v="SEBASTIÁN  CUELLO  MÉNDEZ "/>
    <s v="02/02/2013"/>
    <n v="10"/>
    <s v="M"/>
    <n v="1"/>
    <s v="33700 P9 AUDIFONO TIPO DIADEMA BLUETOOTH GRIS"/>
    <n v="50900"/>
  </r>
  <r>
    <n v="106"/>
    <s v="YOHAN CUELLO MAESTRE"/>
    <n v="15186483"/>
    <s v="DIRECTO "/>
    <x v="10"/>
    <s v="MILLAN CUELLO  MÉNDEZ "/>
    <s v="23/05/2014"/>
    <n v="9"/>
    <s v="M"/>
    <n v="1"/>
    <s v="33700 P9 AUDIFONO TIPO DIADEMA BLUETOOTH GRIS"/>
    <n v="50900"/>
  </r>
  <r>
    <n v="107"/>
    <s v="YOHAN CUELLO MAESTRE"/>
    <n v="15186483"/>
    <s v="DIRECTO "/>
    <x v="10"/>
    <s v="JHOAN CUELLO MENDEZ "/>
    <s v="26/05/2016"/>
    <n v="7"/>
    <s v="M"/>
    <n v="1"/>
    <s v="B1118167 LANZADOR 1 PELOTA Y ACCESORIOS"/>
    <n v="58202"/>
  </r>
  <r>
    <n v="108"/>
    <s v="LUIS MARTINEZ BERMUDEZ"/>
    <n v="84103870"/>
    <s v="DIRECTO "/>
    <x v="10"/>
    <s v="LUIS ANDRES MARTINEZ"/>
    <s v="02/07/2014"/>
    <n v="9"/>
    <s v="M"/>
    <n v="1"/>
    <s v="33700 P9 AUDIFONO TIPO DIADEMA BLUETOOTH GRIS"/>
    <n v="50900"/>
  </r>
  <r>
    <n v="109"/>
    <s v="HENRRY MARIN CHAMORRO"/>
    <n v="1042431835"/>
    <s v="DIRECTO "/>
    <x v="10"/>
    <s v="MARIANGEL MARIN MENDIVIL"/>
    <s v="20/09/2017"/>
    <n v="6"/>
    <s v="F"/>
    <n v="1"/>
    <s v="B1573845 BEAUTY SET"/>
    <n v="59737"/>
  </r>
  <r>
    <n v="110"/>
    <s v="SERGIO SALCEDO "/>
    <n v="1082241607"/>
    <s v="DIRECTO "/>
    <x v="10"/>
    <s v="SERGIO LUIS SALCEDO REALES "/>
    <s v="28/04/2021"/>
    <n v="2"/>
    <s v="M"/>
    <n v="1"/>
    <s v="B1190562 CORREPASILLOS RACE ROJO"/>
    <n v="74900"/>
  </r>
  <r>
    <n v="111"/>
    <s v="ANDRES CASTILLO"/>
    <n v="1064118593"/>
    <s v="DIRECTO "/>
    <x v="10"/>
    <s v="ISABEL SOFIA CASTILLO"/>
    <s v="28/05/2019"/>
    <n v="4"/>
    <s v="F"/>
    <n v="1"/>
    <s v="B1444426 SET DE VETERINARIO EN MALETA"/>
    <n v="51976"/>
  </r>
  <r>
    <n v="112"/>
    <s v="ANDRES CASTILLO"/>
    <n v="1064118593"/>
    <s v="DIRECTO "/>
    <x v="10"/>
    <s v="GAEL ENRRIQUE CASTILLO"/>
    <s v="24/01/2021"/>
    <n v="2"/>
    <s v="M"/>
    <n v="1"/>
    <s v="B1190562 CORREPASILLOS RACE ROJO"/>
    <n v="74900"/>
  </r>
  <r>
    <n v="113"/>
    <s v="JAIFER MAESTRE"/>
    <n v="1119836593"/>
    <s v="DIRECTO "/>
    <x v="10"/>
    <s v="MATIAS MAESTRE "/>
    <d v="2021-12-17T00:00:00"/>
    <n v="1"/>
    <s v="M"/>
    <n v="1"/>
    <s v="B1190562 CORREPASILLOS RACE ROJO"/>
    <n v="74900"/>
  </r>
  <r>
    <n v="114"/>
    <s v="JAIFER MAESTRE"/>
    <n v="1119836593"/>
    <s v="DIRECTO "/>
    <x v="10"/>
    <s v="BEBE EN GESTACION (NIÑA) NACE EN OCTUBRE"/>
    <m/>
    <n v="0"/>
    <s v="F"/>
    <n v="1"/>
    <s v="B1542889 PIANO INFANTIL CON TECLAS DE COLORES CON MUÑECO DE TIGRE"/>
    <n v="47653"/>
  </r>
  <r>
    <n v="115"/>
    <s v="ANDRES QUINTERO CUELLO "/>
    <n v="1007387338"/>
    <s v="DIRECTO "/>
    <x v="10"/>
    <s v="ASHLIE QUINTERO SERRATO"/>
    <s v="02/09/2020"/>
    <n v="3"/>
    <s v="F"/>
    <n v="1"/>
    <s v="B1444426 SET DE VETERINARIO EN MALETA"/>
    <n v="51976"/>
  </r>
  <r>
    <n v="116"/>
    <s v="ANDRES QUINTERO CUELLO "/>
    <n v="1007387338"/>
    <s v="DIRECTO "/>
    <x v="10"/>
    <s v="AXEL QUINTERO SERRATO"/>
    <s v="27/09/2016"/>
    <n v="6"/>
    <s v="M"/>
    <n v="1"/>
    <s v="B1118167 LANZADOR 1 PELOTA Y ACCESORIOS"/>
    <n v="58202"/>
  </r>
  <r>
    <n v="117"/>
    <s v="DIAZ GUERRA EVER ENRIQUE"/>
    <n v="17976420"/>
    <s v="DIRECTO "/>
    <x v="10"/>
    <s v="SEBASTIAN DIAZ"/>
    <s v="10/10/2013"/>
    <n v="9"/>
    <s v="M"/>
    <n v="1"/>
    <s v="33700 P9 AUDIFONO TIPO DIADEMA BLUETOOTH GRIS"/>
    <n v="50900"/>
  </r>
  <r>
    <n v="118"/>
    <s v="JORGE USBERTO MARTÍNEZ PÉREZ "/>
    <n v="1120743310"/>
    <s v="DIRECTO "/>
    <x v="10"/>
    <s v="ANDRÉS MARTÍNEZ GONZÁLEZ "/>
    <s v="04/08/2013"/>
    <n v="10"/>
    <s v="M"/>
    <n v="1"/>
    <s v="33700 P9 AUDIFONO TIPO DIADEMA BLUETOOTH GRIS"/>
    <n v="50900"/>
  </r>
  <r>
    <n v="119"/>
    <s v="JORGE USBERTO MARTÍNEZ PÉREZ "/>
    <n v="1120743310"/>
    <s v="DIRECTO "/>
    <x v="10"/>
    <s v="ALANA SOFÍA MARTINEZ "/>
    <d v="2020-11-22T00:00:00"/>
    <n v="2"/>
    <s v="F"/>
    <n v="1"/>
    <s v="B2002239 CUBO INTERACTIVO 6 EN 1 VACA MUSICAL"/>
    <n v="55426"/>
  </r>
  <r>
    <n v="120"/>
    <s v="DEILMAR MENDOZA RODRIGUEZ"/>
    <n v="1120742355"/>
    <s v="DIRECTO "/>
    <x v="10"/>
    <s v="ABRIL  MENDOZA ALVAREZ"/>
    <s v="22/01/2018"/>
    <n v="5"/>
    <s v="F"/>
    <n v="1"/>
    <s v="B1444426 SET DE VETERINARIO EN MALETA"/>
    <n v="51976"/>
  </r>
  <r>
    <n v="121"/>
    <s v="JOHANS CUELLO ANGULO "/>
    <n v="19600860"/>
    <s v="DIRECTO "/>
    <x v="10"/>
    <s v="JOHANS CUELLO TERAN "/>
    <d v="2016-02-11T00:00:00"/>
    <n v="7"/>
    <s v="M"/>
    <n v="1"/>
    <s v="B1118167 LANZADOR 1 PELOTA Y ACCESORIOS"/>
    <n v="58202"/>
  </r>
  <r>
    <n v="122"/>
    <s v="ALFONSO LOZANO DE ANGEL "/>
    <n v="1065654663"/>
    <s v="DIRECTO "/>
    <x v="10"/>
    <s v="PAUL LOZANO PERTUZ"/>
    <s v="05/08/2020"/>
    <n v="3"/>
    <s v="M"/>
    <n v="1"/>
    <s v="B1572278 PLATAFORMA ESPACIAL CON LUCES Y ANILLOS PARA LANZAR"/>
    <n v="54730"/>
  </r>
  <r>
    <n v="123"/>
    <s v="ALFONSO LOZANO DE ANGEL "/>
    <n v="1065654663"/>
    <s v="DIRECTO "/>
    <x v="10"/>
    <s v="AILEN LOZANO PERTUZ"/>
    <d v="2022-06-22T00:00:00"/>
    <n v="1"/>
    <s v="F"/>
    <n v="1"/>
    <s v="B2002239 CUBO INTERACTIVO 6 EN 1 VACA MUSICAL"/>
    <n v="55426"/>
  </r>
  <r>
    <n v="124"/>
    <s v="ALVAREZ ANAYA LUIS FERNANDO"/>
    <n v="80849983"/>
    <s v="DIRECTO "/>
    <x v="10"/>
    <s v="SARA LUCIA ALVAREZ "/>
    <s v="26/02/2018"/>
    <n v="5"/>
    <s v="F"/>
    <n v="1"/>
    <s v="B1444426 SET DE VETERINARIO EN MALETA"/>
    <n v="51976"/>
  </r>
  <r>
    <n v="125"/>
    <s v="PEREZ TAPIA ESNEIDER"/>
    <n v="1064112207"/>
    <s v="DIRECTO "/>
    <x v="10"/>
    <s v="BLANCA SALOME "/>
    <s v="05/05/2013"/>
    <n v="10"/>
    <s v="F"/>
    <n v="1"/>
    <s v="33719 - MICROFONO KARAOKE FUCSIA_x000a_B1309696 - SET PARA DISEÑAR JOYAS"/>
    <n v="77712"/>
  </r>
  <r>
    <n v="126"/>
    <s v="PEREZ TAPIA ESNEIDER"/>
    <n v="1064112207"/>
    <s v="DIRECTO "/>
    <x v="10"/>
    <s v="NAYARA VALENTINA PEREZ"/>
    <s v="20/12/2018"/>
    <n v="4"/>
    <s v="F"/>
    <n v="1"/>
    <s v="B1444426 SET DE VETERINARIO EN MALETA"/>
    <n v="51976"/>
  </r>
  <r>
    <n v="127"/>
    <s v="SOLANO FIGUEROA JESSICA ALEJANDRA"/>
    <n v="46384484"/>
    <s v="DIRECTO "/>
    <x v="10"/>
    <s v="LETIZIA RIVEIRA SOLANO"/>
    <s v="17/06/2020"/>
    <n v="3"/>
    <s v="F"/>
    <n v="1"/>
    <s v="B1444426 SET DE VETERINARIO EN MALETA"/>
    <n v="51976"/>
  </r>
  <r>
    <n v="128"/>
    <s v="SOLANO FIGUEROA JESSICA ALEJANDRA"/>
    <n v="46384484"/>
    <s v="DIRECTO "/>
    <x v="10"/>
    <s v="ELENA RIVEIRA SOLANO"/>
    <s v="29/12/2016"/>
    <n v="6"/>
    <s v="F"/>
    <n v="1"/>
    <s v="B1573845 BEAUTY SET"/>
    <n v="59737"/>
  </r>
  <r>
    <n v="129"/>
    <s v="EDIER BETIN GAMEZ "/>
    <n v="1065584800"/>
    <s v="DIRECTO "/>
    <x v="10"/>
    <s v="ISMAEL ANDRES MARTINEZ BETIN "/>
    <d v="2016-06-22T00:00:00"/>
    <n v="7"/>
    <s v="M"/>
    <n v="1"/>
    <s v="B1118167 LANZADOR 1 PELOTA Y ACCESORIOS"/>
    <n v="58202"/>
  </r>
  <r>
    <n v="130"/>
    <s v="IVAN FELIPE STEVENSON ZULETA "/>
    <n v="1067722468"/>
    <s v="DIRECTO "/>
    <x v="11"/>
    <s v="IVANNA STEVENSON RAMOS"/>
    <d v="2023-05-03T00:00:00"/>
    <n v="0"/>
    <s v="F"/>
    <n v="1"/>
    <s v="B1542889 PIANO INFANTIL CON TECLAS DE COLORES CON MUÑECO DE TIGRE"/>
    <n v="47653"/>
  </r>
  <r>
    <n v="131"/>
    <s v="JESUS REDONDO ALFORD"/>
    <n v="1002160541"/>
    <s v="TEMPORAL "/>
    <x v="11"/>
    <s v="CHARLOTTE REDONDO GARCÍA"/>
    <d v="2016-10-05T00:00:00"/>
    <n v="6"/>
    <s v="F"/>
    <n v="1"/>
    <s v="B1573845 BEAUTY SET"/>
    <n v="59737"/>
  </r>
  <r>
    <n v="132"/>
    <s v="JESUS REDONDO ALFORD"/>
    <n v="1002160541"/>
    <s v="TEMPORAL "/>
    <x v="11"/>
    <s v="AUSTIN DE JESÚS REDONDO GARCÍA"/>
    <d v="2019-12-18T00:00:00"/>
    <n v="3"/>
    <s v="M"/>
    <n v="1"/>
    <s v="B1572278 PLATAFORMA ESPACIAL CON LUCES Y ANILLOS PARA LANZAR"/>
    <n v="54730"/>
  </r>
  <r>
    <n v="133"/>
    <s v="NEILSON MORA "/>
    <n v="1062805367"/>
    <s v="DIRECTO"/>
    <x v="11"/>
    <s v="HACCELL MORA SÁNCHEZ.   "/>
    <d v="2016-11-03T00:00:00"/>
    <n v="6"/>
    <s v="M"/>
    <n v="1"/>
    <s v="B1118167 LANZADOR 1 PELOTA Y ACCESORIOS"/>
    <n v="58202"/>
  </r>
  <r>
    <n v="134"/>
    <s v="NEILSON MORA "/>
    <n v="1062805367"/>
    <s v="DIRECTO"/>
    <x v="11"/>
    <s v="ARISBETH MORA SÁNCHEZ."/>
    <d v="2022-06-15T00:00:00"/>
    <n v="1"/>
    <s v="F"/>
    <n v="1"/>
    <s v="B2002239 CUBO INTERACTIVO 6 EN 1 VACA MUSICAL"/>
    <n v="55426"/>
  </r>
  <r>
    <n v="135"/>
    <s v="GAMARRA BRIEVA FERNANDO JOSE"/>
    <s v="1079936495"/>
    <s v="DIRECTO"/>
    <x v="11"/>
    <s v="LUISA FERNANDA GAMARRA"/>
    <s v="26/12/2019"/>
    <n v="3"/>
    <s v="F"/>
    <n v="1"/>
    <s v="B1444426 SET DE VETERINARIO EN MALETA"/>
    <n v="51976"/>
  </r>
  <r>
    <n v="136"/>
    <s v="COLORADO ZUÑIGA GUSTAVO ADOLFO"/>
    <n v="1113660395"/>
    <s v="TEMPORAL"/>
    <x v="12"/>
    <s v="SAMARA COLORADO MONTERROZA"/>
    <d v="2014-05-20T00:00:00"/>
    <n v="9"/>
    <s v="F"/>
    <n v="1"/>
    <s v="33719 - MICROFONO KARAOKE FUCSIA_x000a_B1309696 - SET PARA DISEÑAR JOYAS"/>
    <n v="77712"/>
  </r>
  <r>
    <n v="137"/>
    <s v="AGUIRRE PAEZ JAVIER ALEJANDRO"/>
    <n v="16280800"/>
    <s v="DIRECTO"/>
    <x v="12"/>
    <s v="JOSE LUIS AGUIRRE"/>
    <d v="2016-07-22T00:00:00"/>
    <n v="7"/>
    <s v="M"/>
    <n v="1"/>
    <s v="B1118167 LANZADOR 1 PELOTA Y ACCESORIOS"/>
    <n v="58202"/>
  </r>
  <r>
    <n v="138"/>
    <s v="YEISON ALEXANDER VASQUEZ ROSERO "/>
    <n v="1112222321"/>
    <s v="DIRECTO"/>
    <x v="12"/>
    <s v="Mariana Vasquez Rodríguez"/>
    <s v="23/07/2013"/>
    <n v="10"/>
    <s v="F"/>
    <n v="1"/>
    <s v="33719 - MICROFONO KARAOKE FUCSIA_x000a_B1309696 - SET PARA DISEÑAR JOYAS"/>
    <n v="77712"/>
  </r>
  <r>
    <n v="139"/>
    <s v="YEISON ALEXANDER VASQUEZ ROSERO "/>
    <n v="1112222321"/>
    <s v="DIRECTO"/>
    <x v="12"/>
    <s v="JERONIMO RAMIREZ"/>
    <d v="2019-08-06T00:00:00"/>
    <n v="4"/>
    <s v="M"/>
    <n v="1"/>
    <s v="B1572278 PLATAFORMA ESPACIAL CON LUCES Y ANILLOS PARA LANZAR"/>
    <n v="54730"/>
  </r>
  <r>
    <n v="140"/>
    <s v="YEISON ALEXANDER VASQUEZ ROSERO "/>
    <n v="1112222321"/>
    <s v="DIRECTO"/>
    <x v="12"/>
    <s v="Hanna Sofia Vasquez"/>
    <d v="2023-04-24T00:00:00"/>
    <n v="0"/>
    <s v="F"/>
    <n v="1"/>
    <s v="B1542889 PIANO INFANTIL CON TECLAS DE COLORES CON MUÑECO DE TIGRE"/>
    <n v="47653"/>
  </r>
  <r>
    <n v="141"/>
    <s v="GONZALO ADOLFO ESCOBAR BETANCOURT"/>
    <n v="1112222284"/>
    <s v="TEMPORAL "/>
    <x v="12"/>
    <s v="Nathaly Escobar Erazo"/>
    <s v="23/02/2014"/>
    <n v="9"/>
    <s v="F"/>
    <n v="1"/>
    <s v="33719 - MICROFONO KARAOKE FUCSIA_x000a_B1309696 - SET PARA DISEÑAR JOYAS"/>
    <n v="77712"/>
  </r>
  <r>
    <n v="142"/>
    <s v="GOMEZ LOPEZ WILSON ALBERTO"/>
    <n v="6240341"/>
    <s v="DIRECTO "/>
    <x v="12"/>
    <s v="Martin Gomez Poso"/>
    <s v="19/10/2017"/>
    <n v="5"/>
    <s v="M"/>
    <n v="1"/>
    <s v="B1572278 PLATAFORMA ESPACIAL CON LUCES Y ANILLOS PARA LANZAR"/>
    <n v="54730"/>
  </r>
  <r>
    <n v="143"/>
    <s v="EDGAR DUVAN BETANCOURT"/>
    <n v="1113646970"/>
    <s v="TEMPORAL"/>
    <x v="12"/>
    <s v="GERONIMO "/>
    <d v="2019-10-09T00:00:00"/>
    <n v="3"/>
    <s v="M"/>
    <n v="1"/>
    <s v="B1572278 PLATAFORMA ESPACIAL CON LUCES Y ANILLOS PARA LANZAR"/>
    <n v="54730"/>
  </r>
  <r>
    <n v="144"/>
    <s v="DIAZ OVIEDO LEONARDO ALEXIS"/>
    <n v="1113521654"/>
    <s v="DIRECTO"/>
    <x v="12"/>
    <s v="Miguel Angel Diaz Casañas"/>
    <d v="2015-09-20T00:00:00"/>
    <n v="8"/>
    <s v="M"/>
    <n v="1"/>
    <s v="B1118167 LANZADOR 1 PELOTA Y ACCESORIOS"/>
    <n v="58202"/>
  </r>
  <r>
    <n v="145"/>
    <s v="WILSON CARDONA "/>
    <n v="1114883174"/>
    <s v="DIRECTO"/>
    <x v="12"/>
    <s v="samuel abdres cardona "/>
    <d v="2014-12-14T00:00:00"/>
    <n v="8"/>
    <s v="M"/>
    <n v="1"/>
    <s v="B1118167 LANZADOR 1 PELOTA Y ACCESORIOS"/>
    <n v="58202"/>
  </r>
  <r>
    <n v="146"/>
    <s v="CARLOS VERA "/>
    <n v="16274191"/>
    <s v="DIRECTO "/>
    <x v="12"/>
    <s v="Carlos andres vera zamora "/>
    <d v="2017-12-05T00:00:00"/>
    <n v="5"/>
    <s v="M"/>
    <n v="1"/>
    <s v="B1572278 PLATAFORMA ESPACIAL CON LUCES Y ANILLOS PARA LANZAR"/>
    <n v="54730"/>
  </r>
  <r>
    <n v="147"/>
    <s v="JUAN DAVID MORA"/>
    <m/>
    <s v="TEMPORAL "/>
    <x v="12"/>
    <s v="Valentina Mora Arias"/>
    <d v="2018-02-04T00:00:00"/>
    <n v="5"/>
    <s v="F"/>
    <n v="1"/>
    <s v="B1444426 SET DE VETERINARIO EN MALETA"/>
    <n v="51976"/>
  </r>
  <r>
    <n v="148"/>
    <s v="HECTOR CHACUA "/>
    <n v="94044190"/>
    <s v="TEMPORAL "/>
    <x v="12"/>
    <s v="Manuela chacua Gonzalez"/>
    <d v="2019-08-13T00:00:00"/>
    <n v="4"/>
    <s v="F"/>
    <n v="1"/>
    <s v="B1444426 SET DE VETERINARIO EN MALETA"/>
    <n v="51976"/>
  </r>
  <r>
    <n v="149"/>
    <s v="GUSTAVO ZAMBRANO "/>
    <n v="1112218508"/>
    <s v="TEMPORAL "/>
    <x v="12"/>
    <s v="ETHAN ZAMBRANO MARTINEZ"/>
    <d v="2021-02-05T00:00:00"/>
    <n v="2"/>
    <s v="M"/>
    <n v="1"/>
    <s v="B1190562 CORREPASILLOS RACE ROJO"/>
    <n v="74900"/>
  </r>
  <r>
    <n v="150"/>
    <s v="HECTOR DELGADO "/>
    <n v="1113527951"/>
    <s v="DIRECTO "/>
    <x v="12"/>
    <s v="Oriana delgado Victoria "/>
    <d v="2023-01-03T00:00:00"/>
    <n v="0"/>
    <s v="F"/>
    <n v="1"/>
    <s v="B1542889 PIANO INFANTIL CON TECLAS DE COLORES CON MUÑECO DE TIGRE"/>
    <n v="47653"/>
  </r>
  <r>
    <n v="151"/>
    <s v="LUIS ALFONSO MINA PEÑA "/>
    <n v="1113532388"/>
    <s v="TEMPORAL "/>
    <x v="12"/>
    <s v="meylin lucumi "/>
    <d v="2015-08-18T00:00:00"/>
    <n v="8"/>
    <s v="F"/>
    <n v="1"/>
    <s v="B1573845 BEAUTY SET"/>
    <n v="59737"/>
  </r>
  <r>
    <n v="152"/>
    <s v="LUIS ALFONSO MINA PEÑA "/>
    <n v="1113532388"/>
    <s v="TEMPORAL "/>
    <x v="12"/>
    <s v="Sharon mina "/>
    <d v="2016-05-06T00:00:00"/>
    <n v="7"/>
    <s v="F"/>
    <n v="1"/>
    <s v="B1573845 BEAUTY SET"/>
    <n v="59737"/>
  </r>
  <r>
    <n v="153"/>
    <s v="JULIO CESAR BERNAL "/>
    <n v="6408401"/>
    <s v="TEMPORAL "/>
    <x v="12"/>
    <s v="Isabela bernal "/>
    <d v="2012-12-12T00:00:00"/>
    <n v="10"/>
    <s v="F"/>
    <n v="1"/>
    <s v="33719 - MICROFONO KARAOKE FUCSIA_x000a_B1309696 - SET PARA DISEÑAR JOYAS"/>
    <n v="77712"/>
  </r>
  <r>
    <n v="154"/>
    <s v="TORRES MEDINA EMERSON RAFAEL "/>
    <n v="1004279958"/>
    <s v="DIRECTO"/>
    <x v="13"/>
    <s v="Andrés Santiago torres Vidal "/>
    <d v="2017-08-18T00:00:00"/>
    <n v="6"/>
    <s v="M"/>
    <n v="1"/>
    <s v="B1118167 LANZADOR 1 PELOTA Y ACCESORIOS"/>
    <n v="58202"/>
  </r>
  <r>
    <n v="155"/>
    <s v="TORRES MEDINA EMERSON RAFAEL "/>
    <n v="1004279958"/>
    <s v="DIRECTO"/>
    <x v="13"/>
    <s v="Sara Sofía Carballo vidal "/>
    <d v="2013-01-22T00:00:00"/>
    <n v="10"/>
    <s v="F"/>
    <n v="1"/>
    <s v="33719 - MICROFONO KARAOKE FUCSIA_x000a_B1309696 - SET PARA DISEÑAR JOYAS"/>
    <n v="77712"/>
  </r>
  <r>
    <n v="156"/>
    <s v="VANEGAS ROMERO ERWING RAFAEL"/>
    <n v="7602443"/>
    <s v="DIRECTO"/>
    <x v="13"/>
    <s v="Aishel sofia vanegas Mendoza "/>
    <d v="2019-05-24T00:00:00"/>
    <n v="4"/>
    <s v="F"/>
    <n v="1"/>
    <s v="B1444426 SET DE VETERINARIO EN MALETA"/>
    <n v="51976"/>
  </r>
  <r>
    <n v="157"/>
    <s v="PEREZ ALARCON OSCAR IVAN"/>
    <n v="1082920445"/>
    <s v="DIRECTO "/>
    <x v="10"/>
    <s v="Yarlen Perez Ortriz"/>
    <s v="19/06/2013"/>
    <n v="10"/>
    <s v="M"/>
    <n v="1"/>
    <s v="33700 P9 AUDIFONO TIPO DIADEMA BLUETOOTH GRIS"/>
    <n v="50900"/>
  </r>
  <r>
    <n v="158"/>
    <s v="VARELA VILLALOBOS RAFAEL ANTONIO"/>
    <n v="72053455"/>
    <s v="DIRECTO "/>
    <x v="10"/>
    <s v="Rafael Varel Villarreal"/>
    <s v="14/01/2013"/>
    <n v="10"/>
    <s v="M"/>
    <n v="1"/>
    <s v="33700 P9 AUDIFONO TIPO DIADEMA BLUETOOTH GRIS"/>
    <n v="50900"/>
  </r>
  <r>
    <n v="159"/>
    <s v="OROZCO LLERENA WILSON ANTONIO"/>
    <n v="73269182"/>
    <s v="DIRECTO "/>
    <x v="14"/>
    <s v="Sofia Julieth Orozco Vasquez"/>
    <s v="18/09/2020"/>
    <n v="3"/>
    <s v="F"/>
    <n v="1"/>
    <s v="B1444426 SET DE VETERINARIO EN MALETA"/>
    <n v="51976"/>
  </r>
  <r>
    <n v="160"/>
    <s v="JUAN CAMILO MATUTE BALLESTAS"/>
    <n v="1018511082"/>
    <s v="DIRECTO "/>
    <x v="4"/>
    <s v="Nahara salome Matute anicharico"/>
    <s v="17/06/2023"/>
    <n v="0"/>
    <s v="F"/>
    <n v="1"/>
    <s v="B1542889 PIANO INFANTIL CON TECLAS DE COLORES CON MUÑECO DE TIGRE"/>
    <n v="47653"/>
  </r>
  <r>
    <n v="161"/>
    <s v="MOLINA TILANO OSCAR DANIEL"/>
    <n v="1048206369"/>
    <s v="DIRECTO"/>
    <x v="15"/>
    <s v="SARA ISABEL MOLINA MERCADO"/>
    <s v="27/11/2017"/>
    <n v="5"/>
    <s v="F"/>
    <n v="1"/>
    <s v="B1444426 SET DE VETERINARIO EN MALETA"/>
    <n v="51976"/>
  </r>
  <r>
    <n v="162"/>
    <s v="MIGUEL BAQUERO CAMPO "/>
    <n v="1121334652"/>
    <s v="DIRECTO"/>
    <x v="15"/>
    <s v="AINHOA BAQUERO SALINAS "/>
    <s v="19 /05/2021"/>
    <n v="2"/>
    <s v="F"/>
    <n v="1"/>
    <s v="B2002239 CUBO INTERACTIVO 6 EN 1 VACA MUSICAL"/>
    <n v="55426"/>
  </r>
  <r>
    <n v="163"/>
    <s v="MENDEZ VILLAMIZAR CARLOS ARTURO"/>
    <n v="1064111875"/>
    <s v="DIRECTO"/>
    <x v="15"/>
    <s v="MAILYN LICETH MÉNDEZ VARGAS"/>
    <s v="03/01/2013"/>
    <n v="10"/>
    <s v="F"/>
    <n v="1"/>
    <s v="33719 - MICROFONO KARAOKE FUCSIA_x000a_B1309696 - SET PARA DISEÑAR JOYAS"/>
    <n v="77712"/>
  </r>
  <r>
    <n v="164"/>
    <s v="MENDEZ VILLAMIZAR CARLOS ARTURO"/>
    <n v="1064111875"/>
    <s v="DIRECTO"/>
    <x v="15"/>
    <s v="LUISA MARÍA MÉNDEZ VARGAS"/>
    <s v="23/08/2015"/>
    <n v="8"/>
    <s v="F"/>
    <n v="1"/>
    <s v="B1573845 BEAUTY SET"/>
    <n v="59737"/>
  </r>
  <r>
    <n v="165"/>
    <s v="MENDEZ VILLAMIZAR CARLOS ARTURO"/>
    <n v="1064111875"/>
    <s v="DIRECTO"/>
    <x v="15"/>
    <s v="THIAGO DANIEL MÉNDEZ VARGAS"/>
    <s v="13/08/2017"/>
    <n v="6"/>
    <s v="M"/>
    <n v="1"/>
    <s v="B1118167 LANZADOR 1 PELOTA Y ACCESORIOS"/>
    <n v="58202"/>
  </r>
  <r>
    <n v="166"/>
    <s v="EDWIN VARGAS MEDINA "/>
    <n v="1064109944"/>
    <s v="DIRECTO"/>
    <x v="15"/>
    <s v="NATHALIA VARGAS BÁEZ"/>
    <s v="10/11/2015"/>
    <n v="7"/>
    <s v="F"/>
    <n v="1"/>
    <s v="B1573845 BEAUTY SET"/>
    <n v="59737"/>
  </r>
  <r>
    <n v="167"/>
    <s v="ARROYO ARAGON ROBINSON JORGE"/>
    <n v="8799715"/>
    <s v="DIRECTO "/>
    <x v="15"/>
    <s v="KEVIN JHOSETH ARROYO"/>
    <s v="13/07/2013"/>
    <n v="10"/>
    <s v="M"/>
    <n v="1"/>
    <s v="33700 P9 AUDIFONO TIPO DIADEMA BLUETOOTH GRIS"/>
    <n v="50900"/>
  </r>
  <r>
    <n v="168"/>
    <s v="ARROYO ARAGON ROBINSON JORGE"/>
    <n v="8799715"/>
    <s v="DIRECTO "/>
    <x v="15"/>
    <s v="KEILIN MICHELLE ARROYO"/>
    <s v="08/12/2015"/>
    <n v="7"/>
    <s v="F"/>
    <n v="1"/>
    <s v="B1573845 BEAUTY SET"/>
    <n v="59737"/>
  </r>
  <r>
    <n v="169"/>
    <s v="MENDOZA MARTINEZ JULIO MATIA"/>
    <n v="12523307"/>
    <s v="DIRECTO"/>
    <x v="15"/>
    <s v="MATHIAS DAVID MENDOZA"/>
    <d v="2017-12-05T00:00:00"/>
    <n v="5"/>
    <s v="M"/>
    <n v="1"/>
    <s v="B1572278 PLATAFORMA ESPACIAL CON LUCES Y ANILLOS PARA LANZAR"/>
    <n v="54730"/>
  </r>
  <r>
    <n v="170"/>
    <s v="OSPINO TORRES KERVIN RAFAEL "/>
    <n v="1064120425"/>
    <s v="DIRECTO"/>
    <x v="15"/>
    <s v="MARCELO OSPINO"/>
    <d v="2018-01-25T00:00:00"/>
    <n v="5"/>
    <s v="M"/>
    <n v="1"/>
    <s v="B1572278 PLATAFORMA ESPACIAL CON LUCES Y ANILLOS PARA LANZAR"/>
    <n v="54730"/>
  </r>
  <r>
    <n v="171"/>
    <s v="OILVER DAVILA "/>
    <n v="1064106693"/>
    <s v="DIRECTO"/>
    <x v="15"/>
    <s v="DILAN MATEO DAVILA  GUERRA  "/>
    <d v="2016-12-30T00:00:00"/>
    <n v="6"/>
    <s v="M"/>
    <n v="1"/>
    <s v="B1118167 LANZADOR 1 PELOTA Y ACCESORIOS"/>
    <n v="58202"/>
  </r>
  <r>
    <n v="172"/>
    <s v="ROCIO ZAPATA "/>
    <n v="1035283426"/>
    <s v="TEMPORAL "/>
    <x v="15"/>
    <s v="CELESTE ALEJANDRA HIGUITA ZAPATA "/>
    <d v="2017-03-09T00:00:00"/>
    <n v="6"/>
    <s v="F"/>
    <n v="1"/>
    <s v="B1573845 BEAUTY SET"/>
    <n v="59737"/>
  </r>
  <r>
    <n v="173"/>
    <s v="SINDY DURANGO ZAPATA"/>
    <n v="1007388540"/>
    <s v="TEMPORAL "/>
    <x v="15"/>
    <s v="MARIA ANGEL USUGA DURANGO"/>
    <d v="2017-11-22T00:00:00"/>
    <n v="5"/>
    <s v="F"/>
    <n v="1"/>
    <s v="B1444426 SET DE VETERINARIO EN MALETA"/>
    <n v="51976"/>
  </r>
  <r>
    <n v="174"/>
    <s v="ADICIONALES"/>
    <s v="ADICIONALES"/>
    <s v="DIRECTO"/>
    <x v="16"/>
    <s v="ADICIONALES"/>
    <s v="ADICIONALES"/>
    <s v="ADICIONALES"/>
    <s v="M"/>
    <n v="3"/>
    <s v="B1418515 PULPO INFANTIL CON LUCES"/>
    <n v="211728"/>
  </r>
  <r>
    <n v="175"/>
    <s v="ADICIONALES"/>
    <s v="ADICIONALES"/>
    <s v="DIRECTO"/>
    <x v="16"/>
    <s v="ADICIONALES"/>
    <s v="ADICIONALES"/>
    <s v="ADICIONALES"/>
    <s v="F"/>
    <n v="3"/>
    <s v="B1542889 PIANO INFANTIL CON TECLAS DE COLORES CON MUÑECO DE TIGRE"/>
    <n v="142959"/>
  </r>
  <r>
    <n v="176"/>
    <s v="ADICIONALES"/>
    <s v="ADICIONALES"/>
    <s v="DIRECTO"/>
    <x v="16"/>
    <s v="ADICIONALES"/>
    <s v="ADICIONALES"/>
    <s v="ADICIONALES"/>
    <s v="F"/>
    <n v="3"/>
    <s v="B2002239 CUBO INTERACTIVO 6 EN 1 VACA MUSICAL"/>
    <n v="166278"/>
  </r>
  <r>
    <n v="177"/>
    <s v="ADICIONALES"/>
    <s v="ADICIONALES"/>
    <s v="DIRECTO"/>
    <x v="16"/>
    <s v="ADICIONALES"/>
    <s v="ADICIONALES"/>
    <s v="ADICIONALES"/>
    <s v="M"/>
    <n v="3"/>
    <s v="B1190562 CORREPASILLOS RACE ROJO"/>
    <n v="224700"/>
  </r>
  <r>
    <n v="178"/>
    <s v="ADICIONALES"/>
    <s v="ADICIONALES"/>
    <s v="DIRECTO"/>
    <x v="16"/>
    <s v="ADICIONALES"/>
    <s v="ADICIONALES"/>
    <s v="ADICIONALES"/>
    <s v="M"/>
    <n v="3"/>
    <s v="B1572278 PLATAFORMA ESPACIAL CON LUCES Y ANILLOS PARA LANZAR"/>
    <n v="164190"/>
  </r>
  <r>
    <n v="179"/>
    <s v="ADICIONALES"/>
    <s v="ADICIONALES"/>
    <s v="DIRECTO"/>
    <x v="16"/>
    <s v="ADICIONALES"/>
    <s v="ADICIONALES"/>
    <s v="ADICIONALES"/>
    <s v="F"/>
    <n v="3"/>
    <s v="B1444426 SET DE VETERINARIO EN MALETA"/>
    <n v="155928"/>
  </r>
  <r>
    <n v="180"/>
    <s v="ADICIONALES"/>
    <s v="ADICIONALES"/>
    <s v="DIRECTO"/>
    <x v="16"/>
    <s v="ADICIONALES"/>
    <s v="ADICIONALES"/>
    <s v="ADICIONALES"/>
    <s v="F"/>
    <n v="3"/>
    <s v="B1573845 BEAUTY SET"/>
    <n v="179211"/>
  </r>
  <r>
    <n v="181"/>
    <s v="ADICIONALES"/>
    <s v="ADICIONALES"/>
    <s v="DIRECTO"/>
    <x v="16"/>
    <s v="ADICIONALES"/>
    <s v="ADICIONALES"/>
    <s v="ADICIONALES"/>
    <s v="M"/>
    <n v="4"/>
    <s v="B1118167 LANZADOR 1 PELOTA Y ACCESORIOS"/>
    <n v="232808"/>
  </r>
  <r>
    <n v="182"/>
    <s v="ADICIONALES"/>
    <s v="ADICIONALES"/>
    <s v="DIRECTO"/>
    <x v="16"/>
    <s v="ADICIONALES"/>
    <s v="ADICIONALES"/>
    <s v="ADICIONALES"/>
    <s v="M"/>
    <n v="3"/>
    <s v="33700 P9 AUDIFONO TIPO DIADEMA BLUETOOTH GRIS"/>
    <n v="152700"/>
  </r>
  <r>
    <n v="183"/>
    <s v="ADICIONALES"/>
    <s v="ADICIONALES"/>
    <s v="DIRECTO"/>
    <x v="16"/>
    <s v="ADICIONALES"/>
    <s v="ADICIONALES"/>
    <s v="ADICIONALES"/>
    <s v="F"/>
    <n v="3"/>
    <s v="33719 - MICROFONO KARAOKE FUCSIA_x000a_B1309696 - SET PARA DISEÑAR JOYAS"/>
    <n v="23313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7">
  <r>
    <n v="1"/>
    <s v="PIRELA GUTIERREZ KENDRY JESUS"/>
    <x v="0"/>
    <s v="DONACIONES"/>
    <n v="2"/>
    <s v="M"/>
    <n v="1"/>
    <s v="B1572326 NAVE ESPACIAL BLANCA CON MUSICA, LUZ Y SONIDO"/>
    <n v="59344"/>
  </r>
  <r>
    <n v="2"/>
    <s v="AMARIS RUA  ANTHONY"/>
    <x v="0"/>
    <s v="DONACIONES"/>
    <n v="5"/>
    <s v="M"/>
    <n v="1"/>
    <s v="B1522648 SET PISTA TRICERAPTORS"/>
    <n v="62224"/>
  </r>
  <r>
    <n v="3"/>
    <s v="AVILA MARTINEZ JEINNYS MARIANA"/>
    <x v="0"/>
    <s v="DONACIONES"/>
    <n v="4"/>
    <s v="F"/>
    <n v="1"/>
    <s v="B1491697 AUTOBUS 3 EN 1 POSTRES 29 PZS"/>
    <n v="52032"/>
  </r>
  <r>
    <n v="4"/>
    <s v="BARBOSA VILLLALOBOS CELIAR ANDRES"/>
    <x v="0"/>
    <s v="DONACIONES"/>
    <n v="3"/>
    <s v="M"/>
    <n v="1"/>
    <s v="B1522648 SET PISTA TRICERAPTORS"/>
    <n v="62224"/>
  </r>
  <r>
    <n v="5"/>
    <s v="BELLO LOPEZ VALERIM HASSAY"/>
    <x v="0"/>
    <s v="DONACIONES"/>
    <n v="6"/>
    <s v="F"/>
    <n v="1"/>
    <s v="B1488561 MUÑECA FASHION TIENDA CAFÉ"/>
    <n v="57828"/>
  </r>
  <r>
    <n v="6"/>
    <s v="MELO MARTINEZ BALERIA ISABEL"/>
    <x v="0"/>
    <s v="DONACIONES"/>
    <n v="4"/>
    <s v="F"/>
    <n v="1"/>
    <s v="B1491697 AUTOBUS 3 EN 1 POSTRES 29 PZS"/>
    <n v="52032"/>
  </r>
  <r>
    <n v="7"/>
    <s v="CRISTO GUTIERREZ NEIDYS CELESTE"/>
    <x v="0"/>
    <s v="DONACIONES"/>
    <n v="3"/>
    <s v="F"/>
    <n v="1"/>
    <s v="B1491697 AUTOBUS 3 EN 1 POSTRES 29 PZS"/>
    <n v="52032"/>
  </r>
  <r>
    <n v="8"/>
    <s v="GARCIA PALMAR JOSE DAVID"/>
    <x v="0"/>
    <s v="DONACIONES"/>
    <n v="3"/>
    <s v="M"/>
    <n v="1"/>
    <s v="B1522648 SET PISTA TRICERAPTORS"/>
    <n v="62224"/>
  </r>
  <r>
    <n v="9"/>
    <s v="GUTIERREZ MACIAS MARIA FERNANDA"/>
    <x v="0"/>
    <s v="DONACIONES"/>
    <n v="3"/>
    <s v="F"/>
    <n v="1"/>
    <s v="B1491697 AUTOBUS 3 EN 1 POSTRES 29 PZS"/>
    <n v="52032"/>
  </r>
  <r>
    <n v="10"/>
    <s v="GUARIN PEDROZO ISABELLA MICHELL"/>
    <x v="0"/>
    <s v="DONACIONES"/>
    <n v="2"/>
    <s v="F"/>
    <n v="1"/>
    <s v="B1572473 MESA CON PROYECTOR DISEÑO JIRAFA ROSADO"/>
    <n v="44342"/>
  </r>
  <r>
    <n v="11"/>
    <s v="PEREZ GRANADOS MILOVAN ZAID"/>
    <x v="0"/>
    <s v="DONACIONES"/>
    <n v="3"/>
    <s v="M"/>
    <n v="1"/>
    <s v="B1522648 SET PISTA TRICERAPTORS"/>
    <n v="62224"/>
  </r>
  <r>
    <n v="12"/>
    <s v="MANJARREZ ORCASITA ANDREA SOFIA"/>
    <x v="0"/>
    <s v="DONACIONES"/>
    <n v="3"/>
    <s v="F"/>
    <n v="1"/>
    <s v="B1491697 AUTOBUS 3 EN 1 POSTRES 29 PZS"/>
    <n v="52032"/>
  </r>
  <r>
    <n v="13"/>
    <s v="MARRIAGA MENDOZA SALOME"/>
    <x v="0"/>
    <s v="DONACIONES"/>
    <n v="3"/>
    <s v="F"/>
    <n v="1"/>
    <s v="B1491697 AUTOBUS 3 EN 1 POSTRES 29 PZS"/>
    <n v="52032"/>
  </r>
  <r>
    <n v="14"/>
    <s v="MEDINA ROMERO ISAIAS"/>
    <x v="0"/>
    <s v="DONACIONES"/>
    <n v="3"/>
    <s v="M"/>
    <n v="1"/>
    <s v="B1522648 SET PISTA TRICERAPTORS"/>
    <n v="62224"/>
  </r>
  <r>
    <n v="15"/>
    <s v="MOLINA NAVAS MIGUEL ANGEL"/>
    <x v="0"/>
    <s v="DONACIONES"/>
    <n v="4"/>
    <s v="M"/>
    <n v="1"/>
    <s v="B1522648 SET PISTA TRICERAPTORS"/>
    <n v="62224"/>
  </r>
  <r>
    <n v="16"/>
    <s v="OSPINO GARCIA DANIEL JOSE "/>
    <x v="0"/>
    <s v="DONACIONES"/>
    <n v="6"/>
    <s v="M"/>
    <n v="1"/>
    <s v="B1421169 SET DE CARROS DE FRICCION DINOSAURIO 40PZ"/>
    <n v="69960"/>
  </r>
  <r>
    <n v="17"/>
    <s v="PEDROZO CARVAJAL ISAAC JOSUE"/>
    <x v="0"/>
    <s v="DONACIONES"/>
    <n v="3"/>
    <s v="M"/>
    <n v="1"/>
    <s v="B1522648 SET PISTA TRICERAPTORS"/>
    <n v="62224"/>
  </r>
  <r>
    <n v="18"/>
    <s v="PEREZ MARTINEZ MAIXY ALEJANDRA"/>
    <x v="0"/>
    <s v="DONACIONES"/>
    <n v="3"/>
    <s v="F"/>
    <n v="1"/>
    <s v="B1491697 AUTOBUS 3 EN 1 POSTRES 29 PZS"/>
    <n v="52032"/>
  </r>
  <r>
    <n v="19"/>
    <s v="PINEDA SANGUINO JUAN MIGUEL"/>
    <x v="0"/>
    <s v="DONACIONES"/>
    <n v="6"/>
    <s v="M"/>
    <n v="1"/>
    <s v="B1421169 SET DE CARROS DE FRICCION DINOSAURIO 40PZ"/>
    <n v="69960"/>
  </r>
  <r>
    <n v="20"/>
    <s v="QUIJANO RAMOS QUIARIS JOHANA"/>
    <x v="0"/>
    <s v="DONACIONES"/>
    <n v="3"/>
    <s v="F"/>
    <n v="1"/>
    <s v="B1491697 AUTOBUS 3 EN 1 POSTRES 29 PZS"/>
    <n v="52032"/>
  </r>
  <r>
    <n v="21"/>
    <s v="RAMIREZ PARRA JUNIOR JOSUE"/>
    <x v="0"/>
    <s v="DONACIONES"/>
    <n v="5"/>
    <s v="M"/>
    <n v="1"/>
    <s v="B1522648 SET PISTA TRICERAPTORS"/>
    <n v="62224"/>
  </r>
  <r>
    <n v="22"/>
    <s v="RANGEL MARIMON JANNINI MICHEL"/>
    <x v="0"/>
    <s v="DONACIONES"/>
    <n v="4"/>
    <s v="F"/>
    <n v="1"/>
    <s v="B1491697 AUTOBUS 3 EN 1 POSTRES 29 PZS"/>
    <n v="52032"/>
  </r>
  <r>
    <n v="23"/>
    <s v="RIVAS URDANETA ELIANGEL DAVID"/>
    <x v="0"/>
    <s v="DONACIONES"/>
    <n v="3"/>
    <s v="M"/>
    <n v="1"/>
    <s v="B1522648 SET PISTA TRICERAPTORS"/>
    <n v="62224"/>
  </r>
  <r>
    <n v="24"/>
    <s v="SALCEDO LOPEZ ISABELLA MICHEL"/>
    <x v="0"/>
    <s v="DONACIONES"/>
    <n v="4"/>
    <s v="F"/>
    <n v="1"/>
    <s v="B1491697 AUTOBUS 3 EN 1 POSTRES 29 PZS"/>
    <n v="52032"/>
  </r>
  <r>
    <n v="25"/>
    <s v="SEGUANES HERNANDEZ ABIGAIL SOFIA"/>
    <x v="0"/>
    <s v="DONACIONES"/>
    <n v="2"/>
    <s v="F"/>
    <n v="1"/>
    <s v="B1572473 MESA CON PROYECTOR DISEÑO JIRAFA ROSADO"/>
    <n v="44342"/>
  </r>
  <r>
    <n v="26"/>
    <s v="SEGUANES IMBRETH MATIAS DAVID"/>
    <x v="0"/>
    <s v="DONACIONES"/>
    <n v="6"/>
    <s v="M"/>
    <n v="1"/>
    <s v="B1421169 SET DE CARROS DE FRICCION DINOSAURIO 40PZ"/>
    <n v="69960"/>
  </r>
  <r>
    <n v="27"/>
    <s v="SOTO MORENO NEIFER SMITH"/>
    <x v="0"/>
    <s v="DONACIONES"/>
    <n v="6"/>
    <s v="M"/>
    <n v="1"/>
    <s v="B1421169 SET DE CARROS DE FRICCION DINOSAURIO 40PZ"/>
    <n v="69960"/>
  </r>
  <r>
    <n v="28"/>
    <s v="TOSCANO LINDARTE ESTEFANY MICHEL"/>
    <x v="0"/>
    <s v="DONACIONES"/>
    <n v="5"/>
    <s v="F"/>
    <n v="1"/>
    <s v="B1491697 AUTOBUS 3 EN 1 POSTRES 29 PZS"/>
    <n v="52032"/>
  </r>
  <r>
    <n v="29"/>
    <s v="VALLEJO URARIYU ALAN ANDRES"/>
    <x v="0"/>
    <s v="DONACIONES"/>
    <n v="3"/>
    <s v="M"/>
    <n v="1"/>
    <s v="B1522648 SET PISTA TRICERAPTORS"/>
    <n v="62224"/>
  </r>
  <r>
    <n v="30"/>
    <s v="TORRES BALDOVINO DILAN JOSE"/>
    <x v="0"/>
    <s v="DONACIONES"/>
    <n v="3"/>
    <s v="M"/>
    <n v="1"/>
    <s v="B1522648 SET PISTA TRICERAPTORS"/>
    <n v="62224"/>
  </r>
  <r>
    <n v="31"/>
    <s v="MERCADO PAREDES THIAGO "/>
    <x v="1"/>
    <s v="DONACIONES"/>
    <n v="6"/>
    <s v="M"/>
    <n v="1"/>
    <s v="B1421169 SET DE CARROS DE FRICCION DINOSAURIO 40PZ"/>
    <n v="69960"/>
  </r>
  <r>
    <n v="32"/>
    <s v="ROMERO OJEDA EMIL ALEXANDER"/>
    <x v="1"/>
    <s v="DONACIONES"/>
    <n v="7"/>
    <s v="M"/>
    <n v="1"/>
    <s v="B1421169 SET DE CARROS DE FRICCION DINOSAURIO 40PZ"/>
    <n v="69960"/>
  </r>
  <r>
    <n v="33"/>
    <s v="SANCHEZ REYES DANYERLIN PAOLA"/>
    <x v="1"/>
    <s v="DONACIONES"/>
    <n v="7"/>
    <s v="F"/>
    <n v="1"/>
    <s v="B1488561 MUÑECA FASHION TIENDA CAFÉ"/>
    <n v="57828"/>
  </r>
  <r>
    <n v="34"/>
    <s v="DE LA ROSA DE AVILA JUAN DANIEL"/>
    <x v="1"/>
    <s v="DONACIONES"/>
    <n v="7"/>
    <s v="M"/>
    <n v="1"/>
    <s v="B1421169 SET DE CARROS DE FRICCION DINOSAURIO 40PZ"/>
    <n v="69960"/>
  </r>
  <r>
    <n v="35"/>
    <s v="MANJARREZ GARCIA JOSUE DAVID"/>
    <x v="1"/>
    <s v="DONACIONES"/>
    <n v="8"/>
    <s v="M"/>
    <n v="1"/>
    <s v="B1421169 SET DE CARROS DE FRICCION DINOSAURIO 40PZ"/>
    <n v="69960"/>
  </r>
  <r>
    <n v="36"/>
    <s v="FLOREZ CASTILLO JHON LEIVER"/>
    <x v="1"/>
    <s v="DONACIONES"/>
    <n v="12"/>
    <s v="M"/>
    <n v="1"/>
    <s v="80363 AUDIFONOS TIPO EARCUFF TWF NEW X22"/>
    <n v="61900"/>
  </r>
  <r>
    <n v="37"/>
    <s v="HERRERA OROZCO ESTIVEN DANIEL"/>
    <x v="1"/>
    <s v="DONACIONES"/>
    <n v="8"/>
    <s v="M"/>
    <n v="1"/>
    <s v="B1421169 SET DE CARROS DE FRICCION DINOSAURIO 40PZ"/>
    <n v="69960"/>
  </r>
  <r>
    <n v="38"/>
    <s v="DE LA HOZ ZAPATA JESUS ADRIAN"/>
    <x v="1"/>
    <s v="DONACIONES"/>
    <n v="10"/>
    <s v="M"/>
    <n v="1"/>
    <s v="B1177980 FUTBOLIN 6 LINEAS"/>
    <n v="65291"/>
  </r>
  <r>
    <n v="39"/>
    <s v="PACHECO MARTINEZ  DAILETH MICHEL"/>
    <x v="1"/>
    <s v="DONACIONES"/>
    <n v="5"/>
    <s v="F"/>
    <n v="1"/>
    <s v="B1491697 AUTOBUS 3 EN 1 POSTRES 29 PZS"/>
    <n v="52032"/>
  </r>
  <r>
    <n v="40"/>
    <s v="DE AVILA BORRERO  JUAN SEBASTIAN "/>
    <x v="1"/>
    <s v="DONACIONES"/>
    <n v="7"/>
    <s v="M"/>
    <n v="1"/>
    <s v="B1421169 SET DE CARROS DE FRICCION DINOSAURIO 40PZ"/>
    <n v="69960"/>
  </r>
  <r>
    <n v="41"/>
    <s v="DECHE LLANOS ISAAC DAVID"/>
    <x v="1"/>
    <s v="DONACIONES"/>
    <n v="5"/>
    <s v="M"/>
    <n v="1"/>
    <s v="B1522648 SET PISTA TRICERAPTORS"/>
    <n v="62224"/>
  </r>
  <r>
    <n v="42"/>
    <s v="VIZCAINO PALACIO  SARA VICTORIA "/>
    <x v="1"/>
    <s v="DONACIONES"/>
    <n v="7"/>
    <s v="F"/>
    <n v="1"/>
    <s v="B1488561 MUÑECA FASHION TIENDA CAFÉ"/>
    <n v="57828"/>
  </r>
  <r>
    <n v="43"/>
    <s v="VALENCIA FUENMAYOR  YINESKA SOFIA "/>
    <x v="1"/>
    <s v="DONACIONES"/>
    <n v="6"/>
    <s v="F"/>
    <n v="1"/>
    <s v="B1488561 MUÑECA FASHION TIENDA CAFÉ"/>
    <n v="57828"/>
  </r>
  <r>
    <n v="44"/>
    <s v="GONZALEZ PACHECO  LUIS ALEJANDRO "/>
    <x v="1"/>
    <s v="DONACIONES"/>
    <n v="7"/>
    <s v="M"/>
    <n v="1"/>
    <s v="B1421169 SET DE CARROS DE FRICCION DINOSAURIO 40PZ"/>
    <n v="69960"/>
  </r>
  <r>
    <n v="45"/>
    <s v="PEREZ QUINTERO  BELEN "/>
    <x v="1"/>
    <s v="DONACIONES"/>
    <n v="7"/>
    <s v="F"/>
    <n v="1"/>
    <s v="B1488561 MUÑECA FASHION TIENDA CAFÉ"/>
    <n v="57828"/>
  </r>
  <r>
    <n v="46"/>
    <s v="ADICIONALES"/>
    <x v="2"/>
    <s v="ADICIONALES"/>
    <s v="ADICIONALES"/>
    <s v="F"/>
    <n v="2"/>
    <s v="B1214806 CAJA REGISTRADORA ROSA"/>
    <n v="81364"/>
  </r>
  <r>
    <n v="47"/>
    <s v="ADICIONALES"/>
    <x v="2"/>
    <s v="ADICIONALES"/>
    <s v="ADICIONALES"/>
    <s v="M"/>
    <n v="2"/>
    <s v="B1260035 SET MEDICO MALETA 3 EN 1 23 PPIEZAS"/>
    <n v="950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D54D4CC-6A0D-4A5B-8A7A-9CD7DC5573B3}" name="TablaDinámica1" cacheId="1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21" firstHeaderRow="1" firstDataRow="1" firstDataCol="1"/>
  <pivotFields count="12">
    <pivotField showAll="0"/>
    <pivotField showAll="0"/>
    <pivotField showAll="0"/>
    <pivotField showAll="0"/>
    <pivotField axis="axisRow" showAll="0">
      <items count="18">
        <item x="7"/>
        <item x="6"/>
        <item x="8"/>
        <item x="12"/>
        <item x="14"/>
        <item x="10"/>
        <item x="0"/>
        <item x="5"/>
        <item x="15"/>
        <item x="13"/>
        <item x="4"/>
        <item x="9"/>
        <item x="11"/>
        <item x="16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dataField="1" numFmtId="166" showAll="0"/>
  </pivotFields>
  <rowFields count="1">
    <field x="4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Suma de VALOR" fld="11" baseField="0" baseItem="0" numFmtId="166"/>
  </dataFields>
  <formats count="2">
    <format dxfId="7">
      <pivotArea outline="0" collapsedLevelsAreSubtotals="1" fieldPosition="0"/>
    </format>
    <format dxfId="6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E6113F8-F68A-4EFC-AB5E-6C7D70728244}" name="TablaDinámica2" cacheId="1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7" firstHeaderRow="1" firstDataRow="1" firstDataCol="1"/>
  <pivotFields count="9">
    <pivotField showAll="0"/>
    <pivotField showAll="0"/>
    <pivotField axis="axisRow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showAll="0"/>
    <pivotField dataField="1" numFmtId="166" showAll="0"/>
  </pivotFields>
  <rowFields count="1">
    <field x="2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a de VALOR" fld="8" baseField="0" baseItem="0" numFmtId="166"/>
  </dataFields>
  <formats count="1">
    <format dxfId="5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ED01A-B9B6-45A3-A9F2-BA5B3AD3DBE6}">
  <dimension ref="A3:B21"/>
  <sheetViews>
    <sheetView workbookViewId="0">
      <selection activeCell="A24" sqref="A24"/>
    </sheetView>
  </sheetViews>
  <sheetFormatPr baseColWidth="10" defaultRowHeight="14.5" x14ac:dyDescent="0.35"/>
  <cols>
    <col min="1" max="1" width="34.36328125" bestFit="1" customWidth="1"/>
    <col min="2" max="2" width="15.1796875" style="62" bestFit="1" customWidth="1"/>
  </cols>
  <sheetData>
    <row r="3" spans="1:2" x14ac:dyDescent="0.35">
      <c r="A3" s="60" t="s">
        <v>494</v>
      </c>
      <c r="B3" s="62" t="s">
        <v>496</v>
      </c>
    </row>
    <row r="4" spans="1:2" x14ac:dyDescent="0.35">
      <c r="A4" s="61" t="s">
        <v>417</v>
      </c>
      <c r="B4" s="62">
        <v>109102</v>
      </c>
    </row>
    <row r="5" spans="1:2" x14ac:dyDescent="0.35">
      <c r="A5" s="61" t="s">
        <v>416</v>
      </c>
      <c r="B5" s="62">
        <v>614918</v>
      </c>
    </row>
    <row r="6" spans="1:2" x14ac:dyDescent="0.35">
      <c r="A6" s="61" t="s">
        <v>418</v>
      </c>
      <c r="B6" s="62">
        <v>58202</v>
      </c>
    </row>
    <row r="7" spans="1:2" x14ac:dyDescent="0.35">
      <c r="A7" s="61" t="s">
        <v>425</v>
      </c>
      <c r="B7" s="62">
        <v>1098006</v>
      </c>
    </row>
    <row r="8" spans="1:2" x14ac:dyDescent="0.35">
      <c r="A8" s="61" t="s">
        <v>428</v>
      </c>
      <c r="B8" s="62">
        <v>51976</v>
      </c>
    </row>
    <row r="9" spans="1:2" x14ac:dyDescent="0.35">
      <c r="A9" s="61" t="s">
        <v>422</v>
      </c>
      <c r="B9" s="62">
        <v>5230712</v>
      </c>
    </row>
    <row r="10" spans="1:2" x14ac:dyDescent="0.35">
      <c r="A10" s="61" t="s">
        <v>415</v>
      </c>
      <c r="B10" s="62">
        <v>74900</v>
      </c>
    </row>
    <row r="11" spans="1:2" x14ac:dyDescent="0.35">
      <c r="A11" s="61" t="s">
        <v>414</v>
      </c>
      <c r="B11" s="62">
        <v>265030</v>
      </c>
    </row>
    <row r="12" spans="1:2" x14ac:dyDescent="0.35">
      <c r="A12" s="61" t="s">
        <v>429</v>
      </c>
      <c r="B12" s="62">
        <v>752802</v>
      </c>
    </row>
    <row r="13" spans="1:2" x14ac:dyDescent="0.35">
      <c r="A13" s="61" t="s">
        <v>427</v>
      </c>
      <c r="B13" s="62">
        <v>187890</v>
      </c>
    </row>
    <row r="14" spans="1:2" x14ac:dyDescent="0.35">
      <c r="A14" s="61" t="s">
        <v>420</v>
      </c>
      <c r="B14" s="62">
        <v>235485</v>
      </c>
    </row>
    <row r="15" spans="1:2" x14ac:dyDescent="0.35">
      <c r="A15" s="61" t="s">
        <v>421</v>
      </c>
      <c r="B15" s="62">
        <v>442804</v>
      </c>
    </row>
    <row r="16" spans="1:2" x14ac:dyDescent="0.35">
      <c r="A16" s="61" t="s">
        <v>419</v>
      </c>
      <c r="B16" s="62">
        <v>327724</v>
      </c>
    </row>
    <row r="17" spans="1:2" x14ac:dyDescent="0.35">
      <c r="A17" s="61" t="s">
        <v>424</v>
      </c>
      <c r="B17" s="62">
        <v>1863638</v>
      </c>
    </row>
    <row r="18" spans="1:2" x14ac:dyDescent="0.35">
      <c r="A18" s="61" t="s">
        <v>430</v>
      </c>
      <c r="B18" s="62">
        <v>302357</v>
      </c>
    </row>
    <row r="19" spans="1:2" x14ac:dyDescent="0.35">
      <c r="A19" s="61" t="s">
        <v>423</v>
      </c>
      <c r="B19" s="62">
        <v>447150</v>
      </c>
    </row>
    <row r="20" spans="1:2" x14ac:dyDescent="0.35">
      <c r="A20" s="61" t="s">
        <v>426</v>
      </c>
      <c r="B20" s="62">
        <v>54730</v>
      </c>
    </row>
    <row r="21" spans="1:2" x14ac:dyDescent="0.35">
      <c r="A21" s="61" t="s">
        <v>495</v>
      </c>
      <c r="B21" s="62">
        <v>12117426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7"/>
  <sheetViews>
    <sheetView tabSelected="1" topLeftCell="C1" workbookViewId="0">
      <selection activeCell="J2" sqref="J2:J184"/>
    </sheetView>
  </sheetViews>
  <sheetFormatPr baseColWidth="10" defaultRowHeight="14.5" x14ac:dyDescent="0.35"/>
  <cols>
    <col min="1" max="1" width="4.7265625" customWidth="1"/>
    <col min="2" max="2" width="37.54296875" customWidth="1"/>
    <col min="3" max="3" width="15.54296875" bestFit="1" customWidth="1"/>
    <col min="4" max="4" width="13.1796875" customWidth="1"/>
    <col min="5" max="5" width="26.54296875" bestFit="1" customWidth="1"/>
    <col min="6" max="6" width="35.453125" bestFit="1" customWidth="1"/>
    <col min="7" max="7" width="16.453125" bestFit="1" customWidth="1"/>
    <col min="8" max="8" width="12.26953125" bestFit="1" customWidth="1"/>
    <col min="9" max="9" width="9.81640625" bestFit="1" customWidth="1"/>
    <col min="10" max="10" width="5.54296875" bestFit="1" customWidth="1"/>
    <col min="11" max="11" width="54.36328125" bestFit="1" customWidth="1"/>
    <col min="12" max="12" width="12.6328125" style="42" bestFit="1" customWidth="1"/>
    <col min="13" max="13" width="14.7265625" bestFit="1" customWidth="1"/>
  </cols>
  <sheetData>
    <row r="1" spans="1:15" s="53" customFormat="1" ht="30.75" customHeight="1" x14ac:dyDescent="0.35">
      <c r="A1" s="39" t="s">
        <v>431</v>
      </c>
      <c r="B1" s="39" t="s">
        <v>0</v>
      </c>
      <c r="C1" s="39" t="s">
        <v>1</v>
      </c>
      <c r="D1" s="39" t="s">
        <v>2</v>
      </c>
      <c r="E1" s="39" t="s">
        <v>3</v>
      </c>
      <c r="F1" s="39" t="s">
        <v>4</v>
      </c>
      <c r="G1" s="39" t="s">
        <v>10</v>
      </c>
      <c r="H1" s="39" t="s">
        <v>5</v>
      </c>
      <c r="I1" s="39" t="s">
        <v>6</v>
      </c>
      <c r="J1" s="39" t="s">
        <v>398</v>
      </c>
      <c r="K1" s="39" t="s">
        <v>399</v>
      </c>
      <c r="L1" s="41" t="s">
        <v>400</v>
      </c>
      <c r="O1" s="55">
        <f ca="1">TODAY()</f>
        <v>45191</v>
      </c>
    </row>
    <row r="2" spans="1:15" ht="30" customHeight="1" x14ac:dyDescent="0.35">
      <c r="A2" s="7">
        <v>1</v>
      </c>
      <c r="B2" s="8" t="s">
        <v>30</v>
      </c>
      <c r="C2" s="7">
        <v>1065601898</v>
      </c>
      <c r="D2" s="8" t="s">
        <v>7</v>
      </c>
      <c r="E2" s="12" t="s">
        <v>415</v>
      </c>
      <c r="F2" s="8" t="s">
        <v>31</v>
      </c>
      <c r="G2" s="9">
        <v>44280</v>
      </c>
      <c r="H2" s="10">
        <f t="shared" ref="H2:H15" ca="1" si="0">INT(($O$1-G2)/365.25)</f>
        <v>2</v>
      </c>
      <c r="I2" s="38" t="s">
        <v>8</v>
      </c>
      <c r="J2" s="38">
        <v>1</v>
      </c>
      <c r="K2" s="40" t="s">
        <v>404</v>
      </c>
      <c r="L2" s="46">
        <v>74900</v>
      </c>
      <c r="M2" s="51">
        <f>L2/$L$185</f>
        <v>6.1811807227046406E-3</v>
      </c>
    </row>
    <row r="3" spans="1:15" ht="30" customHeight="1" x14ac:dyDescent="0.35">
      <c r="A3" s="7">
        <v>2</v>
      </c>
      <c r="B3" s="8" t="s">
        <v>28</v>
      </c>
      <c r="C3" s="4">
        <v>22734643</v>
      </c>
      <c r="D3" s="8" t="s">
        <v>7</v>
      </c>
      <c r="E3" s="12" t="s">
        <v>430</v>
      </c>
      <c r="F3" s="8" t="s">
        <v>24</v>
      </c>
      <c r="G3" s="9">
        <v>43894</v>
      </c>
      <c r="H3" s="10">
        <f t="shared" ca="1" si="0"/>
        <v>3</v>
      </c>
      <c r="I3" s="38" t="s">
        <v>8</v>
      </c>
      <c r="J3" s="38">
        <v>1</v>
      </c>
      <c r="K3" s="40" t="s">
        <v>405</v>
      </c>
      <c r="L3" s="46">
        <v>54730</v>
      </c>
      <c r="M3" s="51">
        <f t="shared" ref="M3:M66" si="1">L3/$L$185</f>
        <v>4.5166357937733645E-3</v>
      </c>
    </row>
    <row r="4" spans="1:15" ht="30" customHeight="1" x14ac:dyDescent="0.35">
      <c r="A4" s="7">
        <v>3</v>
      </c>
      <c r="B4" s="8" t="s">
        <v>13</v>
      </c>
      <c r="C4" s="12">
        <v>72269253</v>
      </c>
      <c r="D4" s="8" t="s">
        <v>7</v>
      </c>
      <c r="E4" s="12" t="s">
        <v>423</v>
      </c>
      <c r="F4" s="8" t="s">
        <v>18</v>
      </c>
      <c r="G4" s="2">
        <v>42099</v>
      </c>
      <c r="H4" s="10">
        <f t="shared" ca="1" si="0"/>
        <v>8</v>
      </c>
      <c r="I4" s="38" t="s">
        <v>8</v>
      </c>
      <c r="J4" s="38">
        <v>1</v>
      </c>
      <c r="K4" s="40" t="s">
        <v>491</v>
      </c>
      <c r="L4" s="46">
        <v>58202</v>
      </c>
      <c r="M4" s="51">
        <f t="shared" si="1"/>
        <v>4.803165292695E-3</v>
      </c>
    </row>
    <row r="5" spans="1:15" ht="30" customHeight="1" x14ac:dyDescent="0.35">
      <c r="A5" s="7">
        <v>4</v>
      </c>
      <c r="B5" s="8" t="s">
        <v>13</v>
      </c>
      <c r="C5" s="12">
        <v>72269254</v>
      </c>
      <c r="D5" s="8" t="s">
        <v>7</v>
      </c>
      <c r="E5" s="12" t="s">
        <v>423</v>
      </c>
      <c r="F5" s="8" t="s">
        <v>19</v>
      </c>
      <c r="G5" s="3">
        <v>43547</v>
      </c>
      <c r="H5" s="10">
        <f t="shared" ca="1" si="0"/>
        <v>4</v>
      </c>
      <c r="I5" s="38" t="s">
        <v>8</v>
      </c>
      <c r="J5" s="38">
        <v>1</v>
      </c>
      <c r="K5" s="40" t="s">
        <v>405</v>
      </c>
      <c r="L5" s="46">
        <v>54730</v>
      </c>
      <c r="M5" s="51">
        <f t="shared" si="1"/>
        <v>4.5166357937733645E-3</v>
      </c>
    </row>
    <row r="6" spans="1:15" ht="30" customHeight="1" x14ac:dyDescent="0.35">
      <c r="A6" s="7">
        <v>5</v>
      </c>
      <c r="B6" s="8" t="s">
        <v>16</v>
      </c>
      <c r="C6" s="12">
        <v>72260524</v>
      </c>
      <c r="D6" s="8" t="s">
        <v>7</v>
      </c>
      <c r="E6" s="12" t="s">
        <v>426</v>
      </c>
      <c r="F6" s="8" t="s">
        <v>23</v>
      </c>
      <c r="G6" s="11" t="s">
        <v>25</v>
      </c>
      <c r="H6" s="10">
        <f t="shared" ca="1" si="0"/>
        <v>5</v>
      </c>
      <c r="I6" s="38" t="s">
        <v>8</v>
      </c>
      <c r="J6" s="38">
        <v>1</v>
      </c>
      <c r="K6" s="40" t="s">
        <v>405</v>
      </c>
      <c r="L6" s="46">
        <v>54730</v>
      </c>
      <c r="M6" s="51">
        <f t="shared" si="1"/>
        <v>4.5166357937733645E-3</v>
      </c>
    </row>
    <row r="7" spans="1:15" ht="30" customHeight="1" x14ac:dyDescent="0.35">
      <c r="A7" s="7">
        <v>6</v>
      </c>
      <c r="B7" s="8" t="s">
        <v>12</v>
      </c>
      <c r="C7" s="12">
        <v>1129508534</v>
      </c>
      <c r="D7" s="8" t="s">
        <v>7</v>
      </c>
      <c r="E7" s="12" t="s">
        <v>420</v>
      </c>
      <c r="F7" s="8" t="s">
        <v>396</v>
      </c>
      <c r="G7" s="11" t="s">
        <v>401</v>
      </c>
      <c r="H7" s="10">
        <f t="shared" ca="1" si="0"/>
        <v>1</v>
      </c>
      <c r="I7" s="38" t="s">
        <v>8</v>
      </c>
      <c r="J7" s="38">
        <v>1</v>
      </c>
      <c r="K7" s="40" t="s">
        <v>404</v>
      </c>
      <c r="L7" s="46">
        <v>74900</v>
      </c>
      <c r="M7" s="51">
        <f t="shared" si="1"/>
        <v>6.1811807227046406E-3</v>
      </c>
    </row>
    <row r="8" spans="1:15" ht="30" customHeight="1" x14ac:dyDescent="0.35">
      <c r="A8" s="7">
        <v>7</v>
      </c>
      <c r="B8" s="8" t="s">
        <v>12</v>
      </c>
      <c r="C8" s="12">
        <v>1129508534</v>
      </c>
      <c r="D8" s="8" t="s">
        <v>7</v>
      </c>
      <c r="E8" s="12" t="s">
        <v>420</v>
      </c>
      <c r="F8" s="8" t="s">
        <v>17</v>
      </c>
      <c r="G8" s="8" t="s">
        <v>29</v>
      </c>
      <c r="H8" s="10">
        <f t="shared" ca="1" si="0"/>
        <v>6</v>
      </c>
      <c r="I8" s="38" t="s">
        <v>8</v>
      </c>
      <c r="J8" s="38">
        <v>1</v>
      </c>
      <c r="K8" s="40" t="s">
        <v>491</v>
      </c>
      <c r="L8" s="46">
        <v>58202</v>
      </c>
      <c r="M8" s="51">
        <f t="shared" si="1"/>
        <v>4.803165292695E-3</v>
      </c>
    </row>
    <row r="9" spans="1:15" ht="30" customHeight="1" x14ac:dyDescent="0.35">
      <c r="A9" s="7">
        <v>8</v>
      </c>
      <c r="B9" s="8" t="s">
        <v>14</v>
      </c>
      <c r="C9" s="12">
        <v>55224219</v>
      </c>
      <c r="D9" s="8" t="s">
        <v>7</v>
      </c>
      <c r="E9" s="12" t="s">
        <v>423</v>
      </c>
      <c r="F9" s="8" t="s">
        <v>46</v>
      </c>
      <c r="G9" s="3">
        <v>44641</v>
      </c>
      <c r="H9" s="10">
        <f t="shared" ca="1" si="0"/>
        <v>1</v>
      </c>
      <c r="I9" s="38" t="s">
        <v>8</v>
      </c>
      <c r="J9" s="38">
        <v>1</v>
      </c>
      <c r="K9" s="40" t="s">
        <v>404</v>
      </c>
      <c r="L9" s="46">
        <v>74900</v>
      </c>
      <c r="M9" s="51">
        <f t="shared" si="1"/>
        <v>6.1811807227046406E-3</v>
      </c>
    </row>
    <row r="10" spans="1:15" ht="30" customHeight="1" x14ac:dyDescent="0.35">
      <c r="A10" s="7">
        <v>9</v>
      </c>
      <c r="B10" s="8" t="s">
        <v>14</v>
      </c>
      <c r="C10" s="12">
        <v>55224219</v>
      </c>
      <c r="D10" s="8" t="s">
        <v>7</v>
      </c>
      <c r="E10" s="12" t="s">
        <v>423</v>
      </c>
      <c r="F10" s="8" t="s">
        <v>20</v>
      </c>
      <c r="G10" s="2">
        <v>41369</v>
      </c>
      <c r="H10" s="10">
        <f t="shared" ca="1" si="0"/>
        <v>10</v>
      </c>
      <c r="I10" s="31" t="s">
        <v>9</v>
      </c>
      <c r="J10" s="31">
        <v>1</v>
      </c>
      <c r="K10" s="43" t="s">
        <v>409</v>
      </c>
      <c r="L10" s="45">
        <f>30900+46812</f>
        <v>77712</v>
      </c>
      <c r="M10" s="51">
        <f t="shared" si="1"/>
        <v>6.4132432085824169E-3</v>
      </c>
    </row>
    <row r="11" spans="1:15" ht="30" customHeight="1" x14ac:dyDescent="0.35">
      <c r="A11" s="7">
        <v>10</v>
      </c>
      <c r="B11" s="8" t="s">
        <v>15</v>
      </c>
      <c r="C11" s="12">
        <v>1143225701</v>
      </c>
      <c r="D11" s="8" t="s">
        <v>7</v>
      </c>
      <c r="E11" s="12" t="s">
        <v>423</v>
      </c>
      <c r="F11" s="8" t="s">
        <v>21</v>
      </c>
      <c r="G11" s="2">
        <v>43231</v>
      </c>
      <c r="H11" s="10">
        <f t="shared" ca="1" si="0"/>
        <v>5</v>
      </c>
      <c r="I11" s="31" t="s">
        <v>9</v>
      </c>
      <c r="J11" s="31">
        <v>1</v>
      </c>
      <c r="K11" s="43" t="s">
        <v>406</v>
      </c>
      <c r="L11" s="45">
        <v>51976</v>
      </c>
      <c r="M11" s="51">
        <f t="shared" si="1"/>
        <v>4.28935980298126E-3</v>
      </c>
    </row>
    <row r="12" spans="1:15" ht="30" customHeight="1" x14ac:dyDescent="0.35">
      <c r="A12" s="7">
        <v>11</v>
      </c>
      <c r="B12" s="8" t="s">
        <v>15</v>
      </c>
      <c r="C12" s="12">
        <v>1143225701</v>
      </c>
      <c r="D12" s="8" t="s">
        <v>7</v>
      </c>
      <c r="E12" s="12" t="s">
        <v>423</v>
      </c>
      <c r="F12" s="8" t="s">
        <v>22</v>
      </c>
      <c r="G12" s="3">
        <v>43883</v>
      </c>
      <c r="H12" s="10">
        <f t="shared" ca="1" si="0"/>
        <v>3</v>
      </c>
      <c r="I12" s="38" t="s">
        <v>8</v>
      </c>
      <c r="J12" s="38">
        <v>1</v>
      </c>
      <c r="K12" s="40" t="s">
        <v>405</v>
      </c>
      <c r="L12" s="46">
        <v>54730</v>
      </c>
      <c r="M12" s="51">
        <f t="shared" si="1"/>
        <v>4.5166357937733645E-3</v>
      </c>
    </row>
    <row r="13" spans="1:15" ht="30" customHeight="1" x14ac:dyDescent="0.35">
      <c r="A13" s="7">
        <v>12</v>
      </c>
      <c r="B13" s="8" t="s">
        <v>27</v>
      </c>
      <c r="C13" s="12">
        <v>1140842286</v>
      </c>
      <c r="D13" s="8" t="s">
        <v>7</v>
      </c>
      <c r="E13" s="12" t="s">
        <v>420</v>
      </c>
      <c r="F13" s="8" t="s">
        <v>26</v>
      </c>
      <c r="G13" s="11" t="s">
        <v>11</v>
      </c>
      <c r="H13" s="10">
        <f t="shared" ca="1" si="0"/>
        <v>5</v>
      </c>
      <c r="I13" s="38" t="s">
        <v>8</v>
      </c>
      <c r="J13" s="38">
        <v>1</v>
      </c>
      <c r="K13" s="40" t="s">
        <v>405</v>
      </c>
      <c r="L13" s="46">
        <v>54730</v>
      </c>
      <c r="M13" s="51">
        <f t="shared" si="1"/>
        <v>4.5166357937733645E-3</v>
      </c>
    </row>
    <row r="14" spans="1:15" ht="30" customHeight="1" x14ac:dyDescent="0.35">
      <c r="A14" s="7">
        <v>13</v>
      </c>
      <c r="B14" s="5" t="s">
        <v>33</v>
      </c>
      <c r="C14" s="6">
        <v>1140826797</v>
      </c>
      <c r="D14" s="8" t="s">
        <v>32</v>
      </c>
      <c r="E14" s="12" t="s">
        <v>430</v>
      </c>
      <c r="F14" s="7" t="s">
        <v>34</v>
      </c>
      <c r="G14" s="9">
        <v>43298</v>
      </c>
      <c r="H14" s="10">
        <f t="shared" ca="1" si="0"/>
        <v>5</v>
      </c>
      <c r="I14" s="31" t="s">
        <v>9</v>
      </c>
      <c r="J14" s="31">
        <v>1</v>
      </c>
      <c r="K14" s="43" t="s">
        <v>406</v>
      </c>
      <c r="L14" s="45">
        <v>51976</v>
      </c>
      <c r="M14" s="51">
        <f t="shared" si="1"/>
        <v>4.28935980298126E-3</v>
      </c>
    </row>
    <row r="15" spans="1:15" ht="30" customHeight="1" x14ac:dyDescent="0.35">
      <c r="A15" s="7">
        <v>14</v>
      </c>
      <c r="B15" s="7" t="s">
        <v>35</v>
      </c>
      <c r="C15" s="54">
        <v>1047222606</v>
      </c>
      <c r="D15" s="8" t="s">
        <v>32</v>
      </c>
      <c r="E15" s="12" t="s">
        <v>430</v>
      </c>
      <c r="F15" s="7" t="s">
        <v>36</v>
      </c>
      <c r="G15" s="9">
        <v>42025</v>
      </c>
      <c r="H15" s="10">
        <f t="shared" ca="1" si="0"/>
        <v>8</v>
      </c>
      <c r="I15" s="31" t="s">
        <v>9</v>
      </c>
      <c r="J15" s="31">
        <v>1</v>
      </c>
      <c r="K15" s="43" t="s">
        <v>407</v>
      </c>
      <c r="L15" s="45">
        <v>59737</v>
      </c>
      <c r="M15" s="51">
        <f t="shared" si="1"/>
        <v>4.9298423609106419E-3</v>
      </c>
    </row>
    <row r="16" spans="1:15" ht="30" customHeight="1" x14ac:dyDescent="0.35">
      <c r="A16" s="7">
        <v>15</v>
      </c>
      <c r="B16" s="13" t="s">
        <v>38</v>
      </c>
      <c r="C16" s="7"/>
      <c r="D16" s="8" t="s">
        <v>43</v>
      </c>
      <c r="E16" s="12" t="s">
        <v>430</v>
      </c>
      <c r="F16" s="13" t="s">
        <v>39</v>
      </c>
      <c r="G16" s="7"/>
      <c r="H16" s="10">
        <v>8</v>
      </c>
      <c r="I16" s="38" t="s">
        <v>8</v>
      </c>
      <c r="J16" s="38">
        <v>1</v>
      </c>
      <c r="K16" s="40" t="s">
        <v>491</v>
      </c>
      <c r="L16" s="46">
        <v>58202</v>
      </c>
      <c r="M16" s="51">
        <f t="shared" si="1"/>
        <v>4.803165292695E-3</v>
      </c>
    </row>
    <row r="17" spans="1:13" ht="30" customHeight="1" x14ac:dyDescent="0.35">
      <c r="A17" s="7">
        <v>16</v>
      </c>
      <c r="B17" s="13" t="s">
        <v>38</v>
      </c>
      <c r="C17" s="7"/>
      <c r="D17" s="8" t="s">
        <v>43</v>
      </c>
      <c r="E17" s="12" t="s">
        <v>430</v>
      </c>
      <c r="F17" s="7" t="s">
        <v>40</v>
      </c>
      <c r="G17" s="7"/>
      <c r="H17" s="7">
        <v>10</v>
      </c>
      <c r="I17" s="31" t="s">
        <v>9</v>
      </c>
      <c r="J17" s="31">
        <v>1</v>
      </c>
      <c r="K17" s="43" t="s">
        <v>409</v>
      </c>
      <c r="L17" s="45">
        <f>30900+46812</f>
        <v>77712</v>
      </c>
      <c r="M17" s="51">
        <f t="shared" si="1"/>
        <v>6.4132432085824169E-3</v>
      </c>
    </row>
    <row r="18" spans="1:13" ht="30" customHeight="1" x14ac:dyDescent="0.35">
      <c r="A18" s="7">
        <v>17</v>
      </c>
      <c r="B18" s="13" t="s">
        <v>41</v>
      </c>
      <c r="C18" s="15">
        <v>1129565794</v>
      </c>
      <c r="D18" s="8" t="s">
        <v>37</v>
      </c>
      <c r="E18" s="12" t="s">
        <v>423</v>
      </c>
      <c r="F18" s="7" t="s">
        <v>42</v>
      </c>
      <c r="G18" s="9">
        <v>44234</v>
      </c>
      <c r="H18" s="10">
        <f t="shared" ref="H18:H49" ca="1" si="2">INT(($O$1-G18)/365.25)</f>
        <v>2</v>
      </c>
      <c r="I18" s="38" t="s">
        <v>8</v>
      </c>
      <c r="J18" s="38">
        <v>1</v>
      </c>
      <c r="K18" s="40" t="s">
        <v>404</v>
      </c>
      <c r="L18" s="46">
        <v>74900</v>
      </c>
      <c r="M18" s="51">
        <f t="shared" si="1"/>
        <v>6.1811807227046406E-3</v>
      </c>
    </row>
    <row r="19" spans="1:13" ht="30" customHeight="1" x14ac:dyDescent="0.35">
      <c r="A19" s="7">
        <v>18</v>
      </c>
      <c r="B19" s="13" t="s">
        <v>44</v>
      </c>
      <c r="C19" s="15">
        <v>72225413</v>
      </c>
      <c r="D19" s="8" t="s">
        <v>32</v>
      </c>
      <c r="E19" s="12" t="s">
        <v>414</v>
      </c>
      <c r="F19" s="7" t="s">
        <v>45</v>
      </c>
      <c r="G19" s="9">
        <v>43124</v>
      </c>
      <c r="H19" s="10">
        <f t="shared" ca="1" si="2"/>
        <v>5</v>
      </c>
      <c r="I19" s="31" t="s">
        <v>9</v>
      </c>
      <c r="J19" s="31">
        <v>1</v>
      </c>
      <c r="K19" s="43" t="s">
        <v>406</v>
      </c>
      <c r="L19" s="45">
        <v>51976</v>
      </c>
      <c r="M19" s="51">
        <f t="shared" si="1"/>
        <v>4.28935980298126E-3</v>
      </c>
    </row>
    <row r="20" spans="1:13" ht="30" customHeight="1" x14ac:dyDescent="0.35">
      <c r="A20" s="7">
        <v>19</v>
      </c>
      <c r="B20" s="11" t="s">
        <v>47</v>
      </c>
      <c r="C20" s="15">
        <v>84095827</v>
      </c>
      <c r="D20" s="11" t="s">
        <v>7</v>
      </c>
      <c r="E20" s="15" t="s">
        <v>416</v>
      </c>
      <c r="F20" s="11" t="s">
        <v>48</v>
      </c>
      <c r="G20" s="11" t="s">
        <v>49</v>
      </c>
      <c r="H20" s="10">
        <f t="shared" ca="1" si="2"/>
        <v>8</v>
      </c>
      <c r="I20" s="31" t="s">
        <v>9</v>
      </c>
      <c r="J20" s="31">
        <v>1</v>
      </c>
      <c r="K20" s="43" t="s">
        <v>407</v>
      </c>
      <c r="L20" s="45">
        <v>59737</v>
      </c>
      <c r="M20" s="51">
        <f t="shared" si="1"/>
        <v>4.9298423609106419E-3</v>
      </c>
    </row>
    <row r="21" spans="1:13" ht="30" customHeight="1" x14ac:dyDescent="0.35">
      <c r="A21" s="7">
        <v>20</v>
      </c>
      <c r="B21" s="11" t="s">
        <v>47</v>
      </c>
      <c r="C21" s="15">
        <v>84095827</v>
      </c>
      <c r="D21" s="11" t="s">
        <v>7</v>
      </c>
      <c r="E21" s="15" t="s">
        <v>416</v>
      </c>
      <c r="F21" s="11" t="s">
        <v>50</v>
      </c>
      <c r="G21" s="11" t="s">
        <v>51</v>
      </c>
      <c r="H21" s="10">
        <f t="shared" ca="1" si="2"/>
        <v>3</v>
      </c>
      <c r="I21" s="31" t="s">
        <v>9</v>
      </c>
      <c r="J21" s="31">
        <v>1</v>
      </c>
      <c r="K21" s="43" t="s">
        <v>406</v>
      </c>
      <c r="L21" s="45">
        <v>51976</v>
      </c>
      <c r="M21" s="51">
        <f t="shared" si="1"/>
        <v>4.28935980298126E-3</v>
      </c>
    </row>
    <row r="22" spans="1:13" ht="30" customHeight="1" x14ac:dyDescent="0.35">
      <c r="A22" s="7">
        <v>21</v>
      </c>
      <c r="B22" s="11" t="s">
        <v>47</v>
      </c>
      <c r="C22" s="15">
        <v>84095827</v>
      </c>
      <c r="D22" s="11" t="s">
        <v>7</v>
      </c>
      <c r="E22" s="15" t="s">
        <v>416</v>
      </c>
      <c r="F22" s="11" t="s">
        <v>52</v>
      </c>
      <c r="G22" s="11" t="s">
        <v>51</v>
      </c>
      <c r="H22" s="10">
        <f t="shared" ca="1" si="2"/>
        <v>3</v>
      </c>
      <c r="I22" s="31" t="s">
        <v>9</v>
      </c>
      <c r="J22" s="31">
        <v>1</v>
      </c>
      <c r="K22" s="43" t="s">
        <v>406</v>
      </c>
      <c r="L22" s="45">
        <v>51976</v>
      </c>
      <c r="M22" s="51">
        <f t="shared" si="1"/>
        <v>4.28935980298126E-3</v>
      </c>
    </row>
    <row r="23" spans="1:13" ht="30" customHeight="1" x14ac:dyDescent="0.35">
      <c r="A23" s="7">
        <v>22</v>
      </c>
      <c r="B23" s="8" t="s">
        <v>53</v>
      </c>
      <c r="C23" s="12">
        <v>84095707</v>
      </c>
      <c r="D23" s="8" t="s">
        <v>7</v>
      </c>
      <c r="E23" s="12" t="s">
        <v>416</v>
      </c>
      <c r="F23" s="8" t="s">
        <v>54</v>
      </c>
      <c r="G23" s="8" t="s">
        <v>55</v>
      </c>
      <c r="H23" s="10">
        <f t="shared" ca="1" si="2"/>
        <v>6</v>
      </c>
      <c r="I23" s="31" t="s">
        <v>9</v>
      </c>
      <c r="J23" s="31">
        <v>1</v>
      </c>
      <c r="K23" s="43" t="s">
        <v>407</v>
      </c>
      <c r="L23" s="45">
        <v>59737</v>
      </c>
      <c r="M23" s="51">
        <f t="shared" si="1"/>
        <v>4.9298423609106419E-3</v>
      </c>
    </row>
    <row r="24" spans="1:13" ht="30" customHeight="1" x14ac:dyDescent="0.35">
      <c r="A24" s="7">
        <v>23</v>
      </c>
      <c r="B24" s="8" t="s">
        <v>53</v>
      </c>
      <c r="C24" s="12">
        <v>84095707</v>
      </c>
      <c r="D24" s="8" t="s">
        <v>7</v>
      </c>
      <c r="E24" s="12" t="s">
        <v>416</v>
      </c>
      <c r="F24" s="8" t="s">
        <v>56</v>
      </c>
      <c r="G24" s="8" t="s">
        <v>57</v>
      </c>
      <c r="H24" s="10">
        <f t="shared" ca="1" si="2"/>
        <v>8</v>
      </c>
      <c r="I24" s="31" t="s">
        <v>9</v>
      </c>
      <c r="J24" s="31">
        <v>1</v>
      </c>
      <c r="K24" s="43" t="s">
        <v>407</v>
      </c>
      <c r="L24" s="45">
        <v>59737</v>
      </c>
      <c r="M24" s="51">
        <f t="shared" si="1"/>
        <v>4.9298423609106419E-3</v>
      </c>
    </row>
    <row r="25" spans="1:13" ht="30" customHeight="1" x14ac:dyDescent="0.35">
      <c r="A25" s="7">
        <v>24</v>
      </c>
      <c r="B25" s="8" t="s">
        <v>58</v>
      </c>
      <c r="C25" s="12">
        <v>52719820</v>
      </c>
      <c r="D25" s="8" t="s">
        <v>7</v>
      </c>
      <c r="E25" s="12" t="s">
        <v>416</v>
      </c>
      <c r="F25" s="8" t="s">
        <v>59</v>
      </c>
      <c r="G25" s="16" t="s">
        <v>60</v>
      </c>
      <c r="H25" s="10">
        <f t="shared" ca="1" si="2"/>
        <v>10</v>
      </c>
      <c r="I25" s="38" t="s">
        <v>8</v>
      </c>
      <c r="J25" s="38">
        <v>1</v>
      </c>
      <c r="K25" s="40" t="s">
        <v>408</v>
      </c>
      <c r="L25" s="46">
        <v>50900</v>
      </c>
      <c r="M25" s="51">
        <f t="shared" si="1"/>
        <v>4.2005620665643015E-3</v>
      </c>
    </row>
    <row r="26" spans="1:13" ht="30" customHeight="1" x14ac:dyDescent="0.35">
      <c r="A26" s="7">
        <v>25</v>
      </c>
      <c r="B26" s="8" t="s">
        <v>61</v>
      </c>
      <c r="C26" s="12">
        <v>1064109210</v>
      </c>
      <c r="D26" s="8" t="s">
        <v>7</v>
      </c>
      <c r="E26" s="12" t="s">
        <v>416</v>
      </c>
      <c r="F26" s="8" t="s">
        <v>62</v>
      </c>
      <c r="G26" s="16" t="s">
        <v>63</v>
      </c>
      <c r="H26" s="10">
        <f t="shared" ca="1" si="2"/>
        <v>0</v>
      </c>
      <c r="I26" s="31" t="s">
        <v>9</v>
      </c>
      <c r="J26" s="43">
        <v>1</v>
      </c>
      <c r="K26" s="43" t="s">
        <v>403</v>
      </c>
      <c r="L26" s="44">
        <v>47653</v>
      </c>
      <c r="M26" s="51">
        <f t="shared" si="1"/>
        <v>3.9326008675439816E-3</v>
      </c>
    </row>
    <row r="27" spans="1:13" ht="30" customHeight="1" x14ac:dyDescent="0.35">
      <c r="A27" s="7">
        <v>26</v>
      </c>
      <c r="B27" s="8" t="s">
        <v>61</v>
      </c>
      <c r="C27" s="12">
        <v>1064109210</v>
      </c>
      <c r="D27" s="8" t="s">
        <v>7</v>
      </c>
      <c r="E27" s="12" t="s">
        <v>416</v>
      </c>
      <c r="F27" s="14" t="s">
        <v>64</v>
      </c>
      <c r="G27" s="17">
        <v>43998</v>
      </c>
      <c r="H27" s="10">
        <f t="shared" ca="1" si="2"/>
        <v>3</v>
      </c>
      <c r="I27" s="31" t="s">
        <v>9</v>
      </c>
      <c r="J27" s="31">
        <v>1</v>
      </c>
      <c r="K27" s="43" t="s">
        <v>406</v>
      </c>
      <c r="L27" s="45">
        <v>51976</v>
      </c>
      <c r="M27" s="51">
        <f t="shared" si="1"/>
        <v>4.28935980298126E-3</v>
      </c>
    </row>
    <row r="28" spans="1:13" ht="30" customHeight="1" x14ac:dyDescent="0.35">
      <c r="A28" s="7">
        <v>27</v>
      </c>
      <c r="B28" s="8" t="s">
        <v>65</v>
      </c>
      <c r="C28" s="12">
        <v>12693378</v>
      </c>
      <c r="D28" s="8" t="s">
        <v>7</v>
      </c>
      <c r="E28" s="12" t="s">
        <v>416</v>
      </c>
      <c r="F28" s="14" t="s">
        <v>66</v>
      </c>
      <c r="G28" s="17">
        <v>41732</v>
      </c>
      <c r="H28" s="10">
        <f t="shared" ca="1" si="2"/>
        <v>9</v>
      </c>
      <c r="I28" s="38" t="s">
        <v>8</v>
      </c>
      <c r="J28" s="38">
        <v>1</v>
      </c>
      <c r="K28" s="40" t="s">
        <v>408</v>
      </c>
      <c r="L28" s="46">
        <v>50900</v>
      </c>
      <c r="M28" s="51">
        <f t="shared" si="1"/>
        <v>4.2005620665643015E-3</v>
      </c>
    </row>
    <row r="29" spans="1:13" ht="30" customHeight="1" x14ac:dyDescent="0.35">
      <c r="A29" s="7">
        <v>28</v>
      </c>
      <c r="B29" s="8" t="s">
        <v>65</v>
      </c>
      <c r="C29" s="12">
        <v>12693378</v>
      </c>
      <c r="D29" s="8" t="s">
        <v>7</v>
      </c>
      <c r="E29" s="12" t="s">
        <v>416</v>
      </c>
      <c r="F29" s="14" t="s">
        <v>397</v>
      </c>
      <c r="G29" s="17">
        <v>44614</v>
      </c>
      <c r="H29" s="10">
        <f t="shared" ca="1" si="2"/>
        <v>1</v>
      </c>
      <c r="I29" s="38" t="s">
        <v>8</v>
      </c>
      <c r="J29" s="38">
        <v>1</v>
      </c>
      <c r="K29" s="40" t="s">
        <v>404</v>
      </c>
      <c r="L29" s="46">
        <v>74900</v>
      </c>
      <c r="M29" s="51">
        <f t="shared" si="1"/>
        <v>6.1811807227046406E-3</v>
      </c>
    </row>
    <row r="30" spans="1:13" ht="30" customHeight="1" x14ac:dyDescent="0.35">
      <c r="A30" s="7">
        <v>29</v>
      </c>
      <c r="B30" s="9" t="s">
        <v>67</v>
      </c>
      <c r="C30" s="7">
        <v>1120740008</v>
      </c>
      <c r="D30" s="14" t="s">
        <v>7</v>
      </c>
      <c r="E30" s="14" t="s">
        <v>416</v>
      </c>
      <c r="F30" s="7" t="s">
        <v>68</v>
      </c>
      <c r="G30" s="9">
        <v>44750</v>
      </c>
      <c r="H30" s="10">
        <f t="shared" ca="1" si="2"/>
        <v>1</v>
      </c>
      <c r="I30" s="31" t="s">
        <v>9</v>
      </c>
      <c r="J30" s="31">
        <v>1</v>
      </c>
      <c r="K30" s="43" t="s">
        <v>490</v>
      </c>
      <c r="L30" s="45">
        <v>55426</v>
      </c>
      <c r="M30" s="51">
        <f t="shared" si="1"/>
        <v>4.5740737348014338E-3</v>
      </c>
    </row>
    <row r="31" spans="1:13" ht="30" customHeight="1" x14ac:dyDescent="0.35">
      <c r="A31" s="7">
        <v>30</v>
      </c>
      <c r="B31" s="35" t="s">
        <v>69</v>
      </c>
      <c r="C31" s="5">
        <v>1122396913</v>
      </c>
      <c r="D31" s="18" t="s">
        <v>70</v>
      </c>
      <c r="E31" s="18" t="s">
        <v>417</v>
      </c>
      <c r="F31" s="18" t="s">
        <v>71</v>
      </c>
      <c r="G31" s="19">
        <v>42096</v>
      </c>
      <c r="H31" s="10">
        <f t="shared" ca="1" si="2"/>
        <v>8</v>
      </c>
      <c r="I31" s="38" t="s">
        <v>8</v>
      </c>
      <c r="J31" s="38">
        <v>1</v>
      </c>
      <c r="K31" s="40" t="s">
        <v>491</v>
      </c>
      <c r="L31" s="46">
        <v>58202</v>
      </c>
      <c r="M31" s="51">
        <f t="shared" si="1"/>
        <v>4.803165292695E-3</v>
      </c>
    </row>
    <row r="32" spans="1:13" ht="30" customHeight="1" x14ac:dyDescent="0.35">
      <c r="A32" s="7">
        <v>31</v>
      </c>
      <c r="B32" s="35" t="s">
        <v>69</v>
      </c>
      <c r="C32" s="5">
        <v>1122396913</v>
      </c>
      <c r="D32" s="18" t="s">
        <v>70</v>
      </c>
      <c r="E32" s="18" t="s">
        <v>417</v>
      </c>
      <c r="F32" s="18" t="s">
        <v>72</v>
      </c>
      <c r="G32" s="19">
        <v>41204</v>
      </c>
      <c r="H32" s="10">
        <f t="shared" ca="1" si="2"/>
        <v>10</v>
      </c>
      <c r="I32" s="38" t="s">
        <v>8</v>
      </c>
      <c r="J32" s="38">
        <v>1</v>
      </c>
      <c r="K32" s="40" t="s">
        <v>408</v>
      </c>
      <c r="L32" s="46">
        <v>50900</v>
      </c>
      <c r="M32" s="51">
        <f t="shared" si="1"/>
        <v>4.2005620665643015E-3</v>
      </c>
    </row>
    <row r="33" spans="1:13" ht="30" customHeight="1" x14ac:dyDescent="0.35">
      <c r="A33" s="7">
        <v>32</v>
      </c>
      <c r="B33" s="35" t="s">
        <v>73</v>
      </c>
      <c r="C33" s="5">
        <v>74187649</v>
      </c>
      <c r="D33" s="18" t="s">
        <v>70</v>
      </c>
      <c r="E33" s="18" t="s">
        <v>418</v>
      </c>
      <c r="F33" s="18" t="s">
        <v>74</v>
      </c>
      <c r="G33" s="19">
        <v>42977</v>
      </c>
      <c r="H33" s="10">
        <f t="shared" ca="1" si="2"/>
        <v>6</v>
      </c>
      <c r="I33" s="38" t="s">
        <v>8</v>
      </c>
      <c r="J33" s="38">
        <v>1</v>
      </c>
      <c r="K33" s="40" t="s">
        <v>491</v>
      </c>
      <c r="L33" s="46">
        <v>58202</v>
      </c>
      <c r="M33" s="51">
        <f t="shared" si="1"/>
        <v>4.803165292695E-3</v>
      </c>
    </row>
    <row r="34" spans="1:13" x14ac:dyDescent="0.35">
      <c r="A34" s="7">
        <v>33</v>
      </c>
      <c r="B34" s="6" t="s">
        <v>44</v>
      </c>
      <c r="C34" s="5" t="s">
        <v>75</v>
      </c>
      <c r="D34" s="18" t="s">
        <v>70</v>
      </c>
      <c r="E34" s="12" t="s">
        <v>414</v>
      </c>
      <c r="F34" s="18" t="s">
        <v>76</v>
      </c>
      <c r="G34" s="19">
        <v>43124</v>
      </c>
      <c r="H34" s="10">
        <f t="shared" ca="1" si="2"/>
        <v>5</v>
      </c>
      <c r="I34" s="31" t="s">
        <v>9</v>
      </c>
      <c r="J34" s="31">
        <v>1</v>
      </c>
      <c r="K34" s="43" t="s">
        <v>406</v>
      </c>
      <c r="L34" s="45">
        <v>51976</v>
      </c>
      <c r="M34" s="51">
        <f t="shared" si="1"/>
        <v>4.28935980298126E-3</v>
      </c>
    </row>
    <row r="35" spans="1:13" ht="30" customHeight="1" x14ac:dyDescent="0.35">
      <c r="A35" s="7">
        <v>34</v>
      </c>
      <c r="B35" s="6" t="s">
        <v>77</v>
      </c>
      <c r="C35" s="5" t="s">
        <v>78</v>
      </c>
      <c r="D35" s="18" t="s">
        <v>70</v>
      </c>
      <c r="E35" s="12" t="s">
        <v>414</v>
      </c>
      <c r="F35" s="18" t="s">
        <v>79</v>
      </c>
      <c r="G35" s="19">
        <v>43285</v>
      </c>
      <c r="H35" s="10">
        <f t="shared" ca="1" si="2"/>
        <v>5</v>
      </c>
      <c r="I35" s="31" t="s">
        <v>9</v>
      </c>
      <c r="J35" s="31">
        <v>1</v>
      </c>
      <c r="K35" s="43" t="s">
        <v>406</v>
      </c>
      <c r="L35" s="45">
        <v>51976</v>
      </c>
      <c r="M35" s="51">
        <f t="shared" si="1"/>
        <v>4.28935980298126E-3</v>
      </c>
    </row>
    <row r="36" spans="1:13" ht="30" customHeight="1" x14ac:dyDescent="0.35">
      <c r="A36" s="7">
        <v>35</v>
      </c>
      <c r="B36" s="6" t="s">
        <v>80</v>
      </c>
      <c r="C36" s="5" t="s">
        <v>81</v>
      </c>
      <c r="D36" s="18" t="s">
        <v>70</v>
      </c>
      <c r="E36" s="12" t="s">
        <v>414</v>
      </c>
      <c r="F36" s="18" t="s">
        <v>82</v>
      </c>
      <c r="G36" s="19">
        <v>41381</v>
      </c>
      <c r="H36" s="10">
        <f t="shared" ca="1" si="2"/>
        <v>10</v>
      </c>
      <c r="I36" s="38" t="s">
        <v>8</v>
      </c>
      <c r="J36" s="38">
        <v>1</v>
      </c>
      <c r="K36" s="40" t="s">
        <v>408</v>
      </c>
      <c r="L36" s="46">
        <v>50900</v>
      </c>
      <c r="M36" s="51">
        <f t="shared" si="1"/>
        <v>4.2005620665643015E-3</v>
      </c>
    </row>
    <row r="37" spans="1:13" x14ac:dyDescent="0.35">
      <c r="A37" s="7">
        <v>36</v>
      </c>
      <c r="B37" s="6" t="s">
        <v>80</v>
      </c>
      <c r="C37" s="5" t="s">
        <v>81</v>
      </c>
      <c r="D37" s="18" t="s">
        <v>70</v>
      </c>
      <c r="E37" s="12" t="s">
        <v>414</v>
      </c>
      <c r="F37" s="18" t="s">
        <v>83</v>
      </c>
      <c r="G37" s="19">
        <v>42036</v>
      </c>
      <c r="H37" s="10">
        <f t="shared" ca="1" si="2"/>
        <v>8</v>
      </c>
      <c r="I37" s="38" t="s">
        <v>8</v>
      </c>
      <c r="J37" s="38">
        <v>1</v>
      </c>
      <c r="K37" s="40" t="s">
        <v>491</v>
      </c>
      <c r="L37" s="46">
        <v>58202</v>
      </c>
      <c r="M37" s="51">
        <f t="shared" si="1"/>
        <v>4.803165292695E-3</v>
      </c>
    </row>
    <row r="38" spans="1:13" ht="30" customHeight="1" x14ac:dyDescent="0.35">
      <c r="A38" s="7">
        <v>37</v>
      </c>
      <c r="B38" s="20" t="s">
        <v>84</v>
      </c>
      <c r="C38" s="21">
        <v>1085170618</v>
      </c>
      <c r="D38" s="7" t="s">
        <v>37</v>
      </c>
      <c r="E38" s="7" t="s">
        <v>421</v>
      </c>
      <c r="F38" s="7" t="s">
        <v>90</v>
      </c>
      <c r="G38" s="9">
        <v>45007</v>
      </c>
      <c r="H38" s="10">
        <f t="shared" ca="1" si="2"/>
        <v>0</v>
      </c>
      <c r="I38" s="38" t="s">
        <v>8</v>
      </c>
      <c r="J38" s="38">
        <v>1</v>
      </c>
      <c r="K38" s="38" t="s">
        <v>402</v>
      </c>
      <c r="L38" s="46">
        <v>70576</v>
      </c>
      <c r="M38" s="51">
        <f t="shared" si="1"/>
        <v>5.8243392614900228E-3</v>
      </c>
    </row>
    <row r="39" spans="1:13" ht="30" customHeight="1" x14ac:dyDescent="0.35">
      <c r="A39" s="7">
        <v>38</v>
      </c>
      <c r="B39" s="20" t="s">
        <v>85</v>
      </c>
      <c r="C39" s="21">
        <v>72053887</v>
      </c>
      <c r="D39" s="7" t="s">
        <v>32</v>
      </c>
      <c r="E39" s="7" t="s">
        <v>421</v>
      </c>
      <c r="F39" s="14" t="s">
        <v>91</v>
      </c>
      <c r="G39" s="9">
        <v>43958</v>
      </c>
      <c r="H39" s="12">
        <f t="shared" ca="1" si="2"/>
        <v>3</v>
      </c>
      <c r="I39" s="38" t="s">
        <v>8</v>
      </c>
      <c r="J39" s="38">
        <v>1</v>
      </c>
      <c r="K39" s="40" t="s">
        <v>405</v>
      </c>
      <c r="L39" s="46">
        <v>54730</v>
      </c>
      <c r="M39" s="51">
        <f t="shared" si="1"/>
        <v>4.5166357937733645E-3</v>
      </c>
    </row>
    <row r="40" spans="1:13" ht="30" customHeight="1" x14ac:dyDescent="0.35">
      <c r="A40" s="7">
        <v>39</v>
      </c>
      <c r="B40" s="20" t="s">
        <v>86</v>
      </c>
      <c r="C40" s="21">
        <v>15151827</v>
      </c>
      <c r="D40" s="7" t="s">
        <v>32</v>
      </c>
      <c r="E40" s="7" t="s">
        <v>421</v>
      </c>
      <c r="F40" s="14" t="s">
        <v>92</v>
      </c>
      <c r="G40" s="9">
        <v>41422</v>
      </c>
      <c r="H40" s="12">
        <f t="shared" ca="1" si="2"/>
        <v>10</v>
      </c>
      <c r="I40" s="31" t="s">
        <v>9</v>
      </c>
      <c r="J40" s="31">
        <v>1</v>
      </c>
      <c r="K40" s="43" t="s">
        <v>409</v>
      </c>
      <c r="L40" s="45">
        <f>30900+46812</f>
        <v>77712</v>
      </c>
      <c r="M40" s="51">
        <f t="shared" si="1"/>
        <v>6.4132432085824169E-3</v>
      </c>
    </row>
    <row r="41" spans="1:13" ht="30" customHeight="1" x14ac:dyDescent="0.35">
      <c r="A41" s="7">
        <v>40</v>
      </c>
      <c r="B41" s="20" t="s">
        <v>87</v>
      </c>
      <c r="C41" s="21">
        <v>1214746153</v>
      </c>
      <c r="D41" s="7" t="s">
        <v>32</v>
      </c>
      <c r="E41" s="7" t="s">
        <v>421</v>
      </c>
      <c r="F41" s="14" t="s">
        <v>93</v>
      </c>
      <c r="G41" s="17">
        <v>44629</v>
      </c>
      <c r="H41" s="12">
        <f t="shared" ca="1" si="2"/>
        <v>1</v>
      </c>
      <c r="I41" s="38" t="s">
        <v>8</v>
      </c>
      <c r="J41" s="38">
        <v>1</v>
      </c>
      <c r="K41" s="40" t="s">
        <v>404</v>
      </c>
      <c r="L41" s="46">
        <v>74900</v>
      </c>
      <c r="M41" s="51">
        <f t="shared" si="1"/>
        <v>6.1811807227046406E-3</v>
      </c>
    </row>
    <row r="42" spans="1:13" ht="30" customHeight="1" x14ac:dyDescent="0.35">
      <c r="A42" s="7">
        <v>41</v>
      </c>
      <c r="B42" s="20" t="s">
        <v>88</v>
      </c>
      <c r="C42" s="21">
        <v>1028015542</v>
      </c>
      <c r="D42" s="7" t="s">
        <v>32</v>
      </c>
      <c r="E42" s="7" t="s">
        <v>421</v>
      </c>
      <c r="F42" s="14" t="s">
        <v>94</v>
      </c>
      <c r="G42" s="17">
        <v>43185</v>
      </c>
      <c r="H42" s="12">
        <f t="shared" ca="1" si="2"/>
        <v>5</v>
      </c>
      <c r="I42" s="38" t="s">
        <v>8</v>
      </c>
      <c r="J42" s="38">
        <v>1</v>
      </c>
      <c r="K42" s="40" t="s">
        <v>405</v>
      </c>
      <c r="L42" s="46">
        <v>54730</v>
      </c>
      <c r="M42" s="51">
        <f t="shared" si="1"/>
        <v>4.5166357937733645E-3</v>
      </c>
    </row>
    <row r="43" spans="1:13" ht="30" customHeight="1" x14ac:dyDescent="0.35">
      <c r="A43" s="7">
        <v>42</v>
      </c>
      <c r="B43" s="20" t="s">
        <v>89</v>
      </c>
      <c r="C43" s="21">
        <v>1064796116</v>
      </c>
      <c r="D43" s="7" t="s">
        <v>37</v>
      </c>
      <c r="E43" s="7" t="s">
        <v>421</v>
      </c>
      <c r="F43" s="7" t="s">
        <v>95</v>
      </c>
      <c r="G43" s="9">
        <v>44319</v>
      </c>
      <c r="H43" s="12">
        <f t="shared" ca="1" si="2"/>
        <v>2</v>
      </c>
      <c r="I43" s="31" t="s">
        <v>9</v>
      </c>
      <c r="J43" s="31">
        <v>1</v>
      </c>
      <c r="K43" s="43" t="s">
        <v>490</v>
      </c>
      <c r="L43" s="45">
        <v>55426</v>
      </c>
      <c r="M43" s="51">
        <f t="shared" si="1"/>
        <v>4.5740737348014338E-3</v>
      </c>
    </row>
    <row r="44" spans="1:13" ht="30" customHeight="1" x14ac:dyDescent="0.35">
      <c r="A44" s="7">
        <v>43</v>
      </c>
      <c r="B44" s="20" t="s">
        <v>89</v>
      </c>
      <c r="C44" s="21">
        <v>1064796116</v>
      </c>
      <c r="D44" s="7" t="s">
        <v>37</v>
      </c>
      <c r="E44" s="7" t="s">
        <v>421</v>
      </c>
      <c r="F44" s="14" t="s">
        <v>96</v>
      </c>
      <c r="G44" s="36">
        <v>43034</v>
      </c>
      <c r="H44" s="12">
        <f t="shared" ca="1" si="2"/>
        <v>5</v>
      </c>
      <c r="I44" s="38" t="s">
        <v>8</v>
      </c>
      <c r="J44" s="38">
        <v>1</v>
      </c>
      <c r="K44" s="40" t="s">
        <v>405</v>
      </c>
      <c r="L44" s="46">
        <v>54730</v>
      </c>
      <c r="M44" s="51">
        <f t="shared" si="1"/>
        <v>4.5166357937733645E-3</v>
      </c>
    </row>
    <row r="45" spans="1:13" ht="30" customHeight="1" x14ac:dyDescent="0.35">
      <c r="A45" s="7">
        <v>44</v>
      </c>
      <c r="B45" s="11" t="s">
        <v>97</v>
      </c>
      <c r="C45" s="15">
        <v>1118807428</v>
      </c>
      <c r="D45" s="11" t="s">
        <v>7</v>
      </c>
      <c r="E45" s="15" t="s">
        <v>422</v>
      </c>
      <c r="F45" s="11" t="s">
        <v>98</v>
      </c>
      <c r="G45" s="11" t="s">
        <v>99</v>
      </c>
      <c r="H45" s="12">
        <f t="shared" ca="1" si="2"/>
        <v>10</v>
      </c>
      <c r="I45" s="31" t="s">
        <v>9</v>
      </c>
      <c r="J45" s="31">
        <v>1</v>
      </c>
      <c r="K45" s="43" t="s">
        <v>409</v>
      </c>
      <c r="L45" s="45">
        <f>30900+46812</f>
        <v>77712</v>
      </c>
      <c r="M45" s="51">
        <f t="shared" si="1"/>
        <v>6.4132432085824169E-3</v>
      </c>
    </row>
    <row r="46" spans="1:13" ht="30" customHeight="1" x14ac:dyDescent="0.35">
      <c r="A46" s="7">
        <v>45</v>
      </c>
      <c r="B46" s="11" t="s">
        <v>97</v>
      </c>
      <c r="C46" s="15">
        <v>1118807428</v>
      </c>
      <c r="D46" s="11" t="s">
        <v>7</v>
      </c>
      <c r="E46" s="15" t="s">
        <v>422</v>
      </c>
      <c r="F46" s="11" t="s">
        <v>100</v>
      </c>
      <c r="G46" s="11" t="s">
        <v>101</v>
      </c>
      <c r="H46" s="12">
        <f t="shared" ca="1" si="2"/>
        <v>8</v>
      </c>
      <c r="I46" s="38" t="s">
        <v>8</v>
      </c>
      <c r="J46" s="38">
        <v>1</v>
      </c>
      <c r="K46" s="40" t="s">
        <v>491</v>
      </c>
      <c r="L46" s="46">
        <v>58202</v>
      </c>
      <c r="M46" s="51">
        <f t="shared" si="1"/>
        <v>4.803165292695E-3</v>
      </c>
    </row>
    <row r="47" spans="1:13" ht="30" customHeight="1" x14ac:dyDescent="0.35">
      <c r="A47" s="7">
        <v>46</v>
      </c>
      <c r="B47" s="11" t="s">
        <v>102</v>
      </c>
      <c r="C47" s="15">
        <v>1064797134</v>
      </c>
      <c r="D47" s="11" t="s">
        <v>7</v>
      </c>
      <c r="E47" s="15" t="s">
        <v>422</v>
      </c>
      <c r="F47" s="11" t="s">
        <v>103</v>
      </c>
      <c r="G47" s="11" t="s">
        <v>104</v>
      </c>
      <c r="H47" s="12">
        <f t="shared" ca="1" si="2"/>
        <v>1</v>
      </c>
      <c r="I47" s="38" t="s">
        <v>8</v>
      </c>
      <c r="J47" s="38">
        <v>1</v>
      </c>
      <c r="K47" s="40" t="s">
        <v>404</v>
      </c>
      <c r="L47" s="46">
        <v>74900</v>
      </c>
      <c r="M47" s="51">
        <f t="shared" si="1"/>
        <v>6.1811807227046406E-3</v>
      </c>
    </row>
    <row r="48" spans="1:13" ht="30" customHeight="1" x14ac:dyDescent="0.35">
      <c r="A48" s="7">
        <v>47</v>
      </c>
      <c r="B48" s="11" t="s">
        <v>102</v>
      </c>
      <c r="C48" s="15">
        <v>1064797134</v>
      </c>
      <c r="D48" s="11" t="s">
        <v>7</v>
      </c>
      <c r="E48" s="15" t="s">
        <v>422</v>
      </c>
      <c r="F48" s="11" t="s">
        <v>105</v>
      </c>
      <c r="G48" s="11" t="s">
        <v>106</v>
      </c>
      <c r="H48" s="12">
        <f t="shared" ca="1" si="2"/>
        <v>8</v>
      </c>
      <c r="I48" s="31" t="s">
        <v>9</v>
      </c>
      <c r="J48" s="31">
        <v>1</v>
      </c>
      <c r="K48" s="43" t="s">
        <v>407</v>
      </c>
      <c r="L48" s="45">
        <v>59737</v>
      </c>
      <c r="M48" s="51">
        <f t="shared" si="1"/>
        <v>4.9298423609106419E-3</v>
      </c>
    </row>
    <row r="49" spans="1:13" ht="30" customHeight="1" x14ac:dyDescent="0.35">
      <c r="A49" s="7">
        <v>48</v>
      </c>
      <c r="B49" s="11" t="s">
        <v>107</v>
      </c>
      <c r="C49" s="15">
        <v>88211486</v>
      </c>
      <c r="D49" s="11" t="s">
        <v>7</v>
      </c>
      <c r="E49" s="15" t="s">
        <v>422</v>
      </c>
      <c r="F49" s="11" t="s">
        <v>108</v>
      </c>
      <c r="G49" s="11" t="s">
        <v>109</v>
      </c>
      <c r="H49" s="12">
        <f t="shared" ca="1" si="2"/>
        <v>9</v>
      </c>
      <c r="I49" s="31" t="s">
        <v>9</v>
      </c>
      <c r="J49" s="31">
        <v>1</v>
      </c>
      <c r="K49" s="43" t="s">
        <v>409</v>
      </c>
      <c r="L49" s="45">
        <f>30900+46812</f>
        <v>77712</v>
      </c>
      <c r="M49" s="51">
        <f t="shared" si="1"/>
        <v>6.4132432085824169E-3</v>
      </c>
    </row>
    <row r="50" spans="1:13" ht="30" customHeight="1" x14ac:dyDescent="0.35">
      <c r="A50" s="7">
        <v>49</v>
      </c>
      <c r="B50" s="11" t="s">
        <v>110</v>
      </c>
      <c r="C50" s="15">
        <v>77163270</v>
      </c>
      <c r="D50" s="11" t="s">
        <v>7</v>
      </c>
      <c r="E50" s="15" t="s">
        <v>422</v>
      </c>
      <c r="F50" s="11" t="s">
        <v>111</v>
      </c>
      <c r="G50" s="11" t="s">
        <v>112</v>
      </c>
      <c r="H50" s="12">
        <f t="shared" ref="H50:H71" ca="1" si="3">INT(($O$1-G50)/365.25)</f>
        <v>6</v>
      </c>
      <c r="I50" s="31" t="s">
        <v>9</v>
      </c>
      <c r="J50" s="31">
        <v>1</v>
      </c>
      <c r="K50" s="43" t="s">
        <v>407</v>
      </c>
      <c r="L50" s="45">
        <v>59737</v>
      </c>
      <c r="M50" s="51">
        <f t="shared" si="1"/>
        <v>4.9298423609106419E-3</v>
      </c>
    </row>
    <row r="51" spans="1:13" ht="30" customHeight="1" x14ac:dyDescent="0.35">
      <c r="A51" s="7">
        <v>50</v>
      </c>
      <c r="B51" s="11" t="s">
        <v>110</v>
      </c>
      <c r="C51" s="15">
        <v>77163270</v>
      </c>
      <c r="D51" s="11" t="s">
        <v>7</v>
      </c>
      <c r="E51" s="15" t="s">
        <v>422</v>
      </c>
      <c r="F51" s="11" t="s">
        <v>113</v>
      </c>
      <c r="G51" s="11" t="s">
        <v>114</v>
      </c>
      <c r="H51" s="12">
        <f t="shared" ca="1" si="3"/>
        <v>5</v>
      </c>
      <c r="I51" s="38" t="s">
        <v>8</v>
      </c>
      <c r="J51" s="38">
        <v>1</v>
      </c>
      <c r="K51" s="40" t="s">
        <v>405</v>
      </c>
      <c r="L51" s="46">
        <v>54730</v>
      </c>
      <c r="M51" s="51">
        <f t="shared" si="1"/>
        <v>4.5166357937733645E-3</v>
      </c>
    </row>
    <row r="52" spans="1:13" ht="30" customHeight="1" x14ac:dyDescent="0.35">
      <c r="A52" s="7">
        <v>51</v>
      </c>
      <c r="B52" s="11" t="s">
        <v>115</v>
      </c>
      <c r="C52" s="15">
        <v>1065571674</v>
      </c>
      <c r="D52" s="11" t="s">
        <v>7</v>
      </c>
      <c r="E52" s="15" t="s">
        <v>422</v>
      </c>
      <c r="F52" s="11" t="s">
        <v>116</v>
      </c>
      <c r="G52" s="11" t="s">
        <v>117</v>
      </c>
      <c r="H52" s="12">
        <f t="shared" ca="1" si="3"/>
        <v>9</v>
      </c>
      <c r="I52" s="31" t="s">
        <v>9</v>
      </c>
      <c r="J52" s="31">
        <v>1</v>
      </c>
      <c r="K52" s="43" t="s">
        <v>409</v>
      </c>
      <c r="L52" s="45">
        <f>30900+46812</f>
        <v>77712</v>
      </c>
      <c r="M52" s="51">
        <f t="shared" si="1"/>
        <v>6.4132432085824169E-3</v>
      </c>
    </row>
    <row r="53" spans="1:13" ht="30" customHeight="1" x14ac:dyDescent="0.35">
      <c r="A53" s="7">
        <v>52</v>
      </c>
      <c r="B53" s="11" t="s">
        <v>115</v>
      </c>
      <c r="C53" s="15">
        <v>1065571674</v>
      </c>
      <c r="D53" s="11" t="s">
        <v>7</v>
      </c>
      <c r="E53" s="15" t="s">
        <v>422</v>
      </c>
      <c r="F53" s="11" t="s">
        <v>118</v>
      </c>
      <c r="G53" s="11" t="s">
        <v>119</v>
      </c>
      <c r="H53" s="12">
        <f t="shared" ca="1" si="3"/>
        <v>8</v>
      </c>
      <c r="I53" s="38" t="s">
        <v>8</v>
      </c>
      <c r="J53" s="38">
        <v>1</v>
      </c>
      <c r="K53" s="40" t="s">
        <v>491</v>
      </c>
      <c r="L53" s="46">
        <v>58202</v>
      </c>
      <c r="M53" s="51">
        <f t="shared" si="1"/>
        <v>4.803165292695E-3</v>
      </c>
    </row>
    <row r="54" spans="1:13" ht="30" customHeight="1" x14ac:dyDescent="0.35">
      <c r="A54" s="7">
        <v>53</v>
      </c>
      <c r="B54" s="11" t="s">
        <v>120</v>
      </c>
      <c r="C54" s="15">
        <v>12603073</v>
      </c>
      <c r="D54" s="11" t="s">
        <v>7</v>
      </c>
      <c r="E54" s="15" t="s">
        <v>422</v>
      </c>
      <c r="F54" s="11" t="s">
        <v>121</v>
      </c>
      <c r="G54" s="11" t="s">
        <v>122</v>
      </c>
      <c r="H54" s="12">
        <f t="shared" ca="1" si="3"/>
        <v>6</v>
      </c>
      <c r="I54" s="31" t="s">
        <v>9</v>
      </c>
      <c r="J54" s="31">
        <v>1</v>
      </c>
      <c r="K54" s="43" t="s">
        <v>407</v>
      </c>
      <c r="L54" s="45">
        <v>59737</v>
      </c>
      <c r="M54" s="51">
        <f t="shared" si="1"/>
        <v>4.9298423609106419E-3</v>
      </c>
    </row>
    <row r="55" spans="1:13" ht="30" customHeight="1" x14ac:dyDescent="0.35">
      <c r="A55" s="7">
        <v>54</v>
      </c>
      <c r="B55" s="11" t="s">
        <v>123</v>
      </c>
      <c r="C55" s="15">
        <v>1065986941</v>
      </c>
      <c r="D55" s="11" t="s">
        <v>7</v>
      </c>
      <c r="E55" s="15" t="s">
        <v>422</v>
      </c>
      <c r="F55" s="11" t="s">
        <v>124</v>
      </c>
      <c r="G55" s="11" t="s">
        <v>125</v>
      </c>
      <c r="H55" s="12">
        <f t="shared" ca="1" si="3"/>
        <v>9</v>
      </c>
      <c r="I55" s="31" t="s">
        <v>9</v>
      </c>
      <c r="J55" s="31">
        <v>1</v>
      </c>
      <c r="K55" s="43" t="s">
        <v>409</v>
      </c>
      <c r="L55" s="45">
        <f>30900+46812</f>
        <v>77712</v>
      </c>
      <c r="M55" s="51">
        <f t="shared" si="1"/>
        <v>6.4132432085824169E-3</v>
      </c>
    </row>
    <row r="56" spans="1:13" ht="30" customHeight="1" x14ac:dyDescent="0.35">
      <c r="A56" s="7">
        <v>55</v>
      </c>
      <c r="B56" s="11" t="s">
        <v>123</v>
      </c>
      <c r="C56" s="15">
        <v>1065986941</v>
      </c>
      <c r="D56" s="11" t="s">
        <v>7</v>
      </c>
      <c r="E56" s="15" t="s">
        <v>422</v>
      </c>
      <c r="F56" s="11" t="s">
        <v>126</v>
      </c>
      <c r="G56" s="11" t="s">
        <v>127</v>
      </c>
      <c r="H56" s="12">
        <f t="shared" ca="1" si="3"/>
        <v>3</v>
      </c>
      <c r="I56" s="38" t="s">
        <v>8</v>
      </c>
      <c r="J56" s="38">
        <v>1</v>
      </c>
      <c r="K56" s="40" t="s">
        <v>405</v>
      </c>
      <c r="L56" s="46">
        <v>54730</v>
      </c>
      <c r="M56" s="51">
        <f>L56/$L$185</f>
        <v>4.5166357937733645E-3</v>
      </c>
    </row>
    <row r="57" spans="1:13" ht="30" customHeight="1" x14ac:dyDescent="0.35">
      <c r="A57" s="7">
        <v>56</v>
      </c>
      <c r="B57" s="11" t="s">
        <v>128</v>
      </c>
      <c r="C57" s="15">
        <v>1064800649</v>
      </c>
      <c r="D57" s="11" t="s">
        <v>7</v>
      </c>
      <c r="E57" s="15" t="s">
        <v>422</v>
      </c>
      <c r="F57" s="11" t="s">
        <v>129</v>
      </c>
      <c r="G57" s="11" t="s">
        <v>130</v>
      </c>
      <c r="H57" s="12">
        <f t="shared" ca="1" si="3"/>
        <v>7</v>
      </c>
      <c r="I57" s="31" t="s">
        <v>9</v>
      </c>
      <c r="J57" s="31">
        <v>1</v>
      </c>
      <c r="K57" s="43" t="s">
        <v>407</v>
      </c>
      <c r="L57" s="45">
        <v>59737</v>
      </c>
      <c r="M57" s="51">
        <f t="shared" si="1"/>
        <v>4.9298423609106419E-3</v>
      </c>
    </row>
    <row r="58" spans="1:13" ht="30" customHeight="1" x14ac:dyDescent="0.35">
      <c r="A58" s="7">
        <v>57</v>
      </c>
      <c r="B58" s="11" t="s">
        <v>128</v>
      </c>
      <c r="C58" s="15">
        <v>1064800649</v>
      </c>
      <c r="D58" s="11" t="s">
        <v>7</v>
      </c>
      <c r="E58" s="15" t="s">
        <v>422</v>
      </c>
      <c r="F58" s="11" t="s">
        <v>131</v>
      </c>
      <c r="G58" s="11" t="s">
        <v>132</v>
      </c>
      <c r="H58" s="12">
        <f t="shared" ca="1" si="3"/>
        <v>5</v>
      </c>
      <c r="I58" s="38" t="s">
        <v>8</v>
      </c>
      <c r="J58" s="38">
        <v>1</v>
      </c>
      <c r="K58" s="40" t="s">
        <v>405</v>
      </c>
      <c r="L58" s="46">
        <v>54730</v>
      </c>
      <c r="M58" s="51">
        <f t="shared" si="1"/>
        <v>4.5166357937733645E-3</v>
      </c>
    </row>
    <row r="59" spans="1:13" ht="30" customHeight="1" x14ac:dyDescent="0.35">
      <c r="A59" s="7">
        <v>58</v>
      </c>
      <c r="B59" s="11" t="s">
        <v>133</v>
      </c>
      <c r="C59" s="15">
        <v>1140820076</v>
      </c>
      <c r="D59" s="11" t="s">
        <v>7</v>
      </c>
      <c r="E59" s="15" t="s">
        <v>422</v>
      </c>
      <c r="F59" s="11" t="s">
        <v>134</v>
      </c>
      <c r="G59" s="11" t="s">
        <v>135</v>
      </c>
      <c r="H59" s="12">
        <f t="shared" ca="1" si="3"/>
        <v>8</v>
      </c>
      <c r="I59" s="38" t="s">
        <v>8</v>
      </c>
      <c r="J59" s="38">
        <v>1</v>
      </c>
      <c r="K59" s="40" t="s">
        <v>491</v>
      </c>
      <c r="L59" s="46">
        <v>58202</v>
      </c>
      <c r="M59" s="51">
        <f t="shared" si="1"/>
        <v>4.803165292695E-3</v>
      </c>
    </row>
    <row r="60" spans="1:13" ht="30" customHeight="1" x14ac:dyDescent="0.35">
      <c r="A60" s="7">
        <v>59</v>
      </c>
      <c r="B60" s="11" t="s">
        <v>133</v>
      </c>
      <c r="C60" s="15">
        <v>1140820076</v>
      </c>
      <c r="D60" s="11" t="s">
        <v>7</v>
      </c>
      <c r="E60" s="15" t="s">
        <v>422</v>
      </c>
      <c r="F60" s="11" t="s">
        <v>136</v>
      </c>
      <c r="G60" s="11" t="s">
        <v>137</v>
      </c>
      <c r="H60" s="12">
        <f t="shared" ca="1" si="3"/>
        <v>3</v>
      </c>
      <c r="I60" s="31" t="s">
        <v>9</v>
      </c>
      <c r="J60" s="31">
        <v>1</v>
      </c>
      <c r="K60" s="43" t="s">
        <v>406</v>
      </c>
      <c r="L60" s="45">
        <v>51976</v>
      </c>
      <c r="M60" s="51">
        <f t="shared" si="1"/>
        <v>4.28935980298126E-3</v>
      </c>
    </row>
    <row r="61" spans="1:13" ht="30" customHeight="1" x14ac:dyDescent="0.35">
      <c r="A61" s="7">
        <v>60</v>
      </c>
      <c r="B61" s="11" t="s">
        <v>138</v>
      </c>
      <c r="C61" s="15">
        <v>1065998882</v>
      </c>
      <c r="D61" s="11" t="s">
        <v>7</v>
      </c>
      <c r="E61" s="15" t="s">
        <v>422</v>
      </c>
      <c r="F61" s="11" t="s">
        <v>139</v>
      </c>
      <c r="G61" s="11" t="s">
        <v>140</v>
      </c>
      <c r="H61" s="12">
        <f t="shared" ca="1" si="3"/>
        <v>4</v>
      </c>
      <c r="I61" s="31" t="s">
        <v>9</v>
      </c>
      <c r="J61" s="31">
        <v>1</v>
      </c>
      <c r="K61" s="43" t="s">
        <v>406</v>
      </c>
      <c r="L61" s="45">
        <v>51976</v>
      </c>
      <c r="M61" s="51">
        <f t="shared" si="1"/>
        <v>4.28935980298126E-3</v>
      </c>
    </row>
    <row r="62" spans="1:13" ht="30" customHeight="1" x14ac:dyDescent="0.35">
      <c r="A62" s="7">
        <v>61</v>
      </c>
      <c r="B62" s="11" t="s">
        <v>141</v>
      </c>
      <c r="C62" s="15">
        <v>1064793358</v>
      </c>
      <c r="D62" s="11" t="s">
        <v>7</v>
      </c>
      <c r="E62" s="15" t="s">
        <v>422</v>
      </c>
      <c r="F62" s="11" t="s">
        <v>142</v>
      </c>
      <c r="G62" s="11" t="s">
        <v>143</v>
      </c>
      <c r="H62" s="12">
        <f t="shared" ca="1" si="3"/>
        <v>5</v>
      </c>
      <c r="I62" s="31" t="s">
        <v>9</v>
      </c>
      <c r="J62" s="31">
        <v>1</v>
      </c>
      <c r="K62" s="43" t="s">
        <v>406</v>
      </c>
      <c r="L62" s="45">
        <v>51976</v>
      </c>
      <c r="M62" s="51">
        <f t="shared" si="1"/>
        <v>4.28935980298126E-3</v>
      </c>
    </row>
    <row r="63" spans="1:13" ht="30" customHeight="1" x14ac:dyDescent="0.35">
      <c r="A63" s="7">
        <v>62</v>
      </c>
      <c r="B63" s="11" t="s">
        <v>144</v>
      </c>
      <c r="C63" s="15">
        <v>1101684200</v>
      </c>
      <c r="D63" s="11" t="s">
        <v>7</v>
      </c>
      <c r="E63" s="15" t="s">
        <v>422</v>
      </c>
      <c r="F63" s="11" t="s">
        <v>145</v>
      </c>
      <c r="G63" s="11" t="s">
        <v>146</v>
      </c>
      <c r="H63" s="12">
        <f t="shared" ca="1" si="3"/>
        <v>10</v>
      </c>
      <c r="I63" s="38" t="s">
        <v>8</v>
      </c>
      <c r="J63" s="38">
        <v>1</v>
      </c>
      <c r="K63" s="40" t="s">
        <v>408</v>
      </c>
      <c r="L63" s="46">
        <v>50900</v>
      </c>
      <c r="M63" s="51">
        <f t="shared" si="1"/>
        <v>4.2005620665643015E-3</v>
      </c>
    </row>
    <row r="64" spans="1:13" ht="30" customHeight="1" x14ac:dyDescent="0.35">
      <c r="A64" s="7">
        <v>63</v>
      </c>
      <c r="B64" s="11" t="s">
        <v>144</v>
      </c>
      <c r="C64" s="15">
        <v>1101684200</v>
      </c>
      <c r="D64" s="11" t="s">
        <v>7</v>
      </c>
      <c r="E64" s="15" t="s">
        <v>422</v>
      </c>
      <c r="F64" s="11" t="s">
        <v>147</v>
      </c>
      <c r="G64" s="11" t="s">
        <v>148</v>
      </c>
      <c r="H64" s="12">
        <f t="shared" ca="1" si="3"/>
        <v>6</v>
      </c>
      <c r="I64" s="31" t="s">
        <v>9</v>
      </c>
      <c r="J64" s="31">
        <v>1</v>
      </c>
      <c r="K64" s="43" t="s">
        <v>407</v>
      </c>
      <c r="L64" s="45">
        <v>59737</v>
      </c>
      <c r="M64" s="51">
        <f t="shared" si="1"/>
        <v>4.9298423609106419E-3</v>
      </c>
    </row>
    <row r="65" spans="1:13" ht="30" customHeight="1" x14ac:dyDescent="0.35">
      <c r="A65" s="7">
        <v>64</v>
      </c>
      <c r="B65" s="11" t="s">
        <v>149</v>
      </c>
      <c r="C65" s="15">
        <v>77000229</v>
      </c>
      <c r="D65" s="11" t="s">
        <v>7</v>
      </c>
      <c r="E65" s="15" t="s">
        <v>422</v>
      </c>
      <c r="F65" s="11" t="s">
        <v>150</v>
      </c>
      <c r="G65" s="11" t="s">
        <v>151</v>
      </c>
      <c r="H65" s="12">
        <f t="shared" ca="1" si="3"/>
        <v>5</v>
      </c>
      <c r="I65" s="31" t="s">
        <v>9</v>
      </c>
      <c r="J65" s="31">
        <v>1</v>
      </c>
      <c r="K65" s="43" t="s">
        <v>406</v>
      </c>
      <c r="L65" s="45">
        <v>51976</v>
      </c>
      <c r="M65" s="51">
        <f t="shared" si="1"/>
        <v>4.28935980298126E-3</v>
      </c>
    </row>
    <row r="66" spans="1:13" ht="30" customHeight="1" x14ac:dyDescent="0.35">
      <c r="A66" s="7">
        <v>65</v>
      </c>
      <c r="B66" s="11" t="s">
        <v>149</v>
      </c>
      <c r="C66" s="15">
        <v>77000229</v>
      </c>
      <c r="D66" s="11" t="s">
        <v>7</v>
      </c>
      <c r="E66" s="15" t="s">
        <v>422</v>
      </c>
      <c r="F66" s="11" t="s">
        <v>152</v>
      </c>
      <c r="G66" s="11" t="s">
        <v>153</v>
      </c>
      <c r="H66" s="12">
        <f t="shared" ca="1" si="3"/>
        <v>10</v>
      </c>
      <c r="I66" s="31" t="s">
        <v>9</v>
      </c>
      <c r="J66" s="31">
        <v>1</v>
      </c>
      <c r="K66" s="43" t="s">
        <v>409</v>
      </c>
      <c r="L66" s="45">
        <f>30900+46812</f>
        <v>77712</v>
      </c>
      <c r="M66" s="51">
        <f t="shared" si="1"/>
        <v>6.4132432085824169E-3</v>
      </c>
    </row>
    <row r="67" spans="1:13" ht="30" customHeight="1" x14ac:dyDescent="0.35">
      <c r="A67" s="7">
        <v>66</v>
      </c>
      <c r="B67" s="11" t="s">
        <v>149</v>
      </c>
      <c r="C67" s="15">
        <v>77000229</v>
      </c>
      <c r="D67" s="11" t="s">
        <v>7</v>
      </c>
      <c r="E67" s="15" t="s">
        <v>422</v>
      </c>
      <c r="F67" s="11" t="s">
        <v>154</v>
      </c>
      <c r="G67" s="11" t="s">
        <v>155</v>
      </c>
      <c r="H67" s="12">
        <f t="shared" ca="1" si="3"/>
        <v>6</v>
      </c>
      <c r="I67" s="31" t="s">
        <v>9</v>
      </c>
      <c r="J67" s="31">
        <v>1</v>
      </c>
      <c r="K67" s="43" t="s">
        <v>407</v>
      </c>
      <c r="L67" s="45">
        <v>59737</v>
      </c>
      <c r="M67" s="51">
        <f t="shared" ref="M67:M130" si="4">L67/$L$185</f>
        <v>4.9298423609106419E-3</v>
      </c>
    </row>
    <row r="68" spans="1:13" ht="30" customHeight="1" x14ac:dyDescent="0.35">
      <c r="A68" s="7">
        <v>67</v>
      </c>
      <c r="B68" s="11" t="s">
        <v>156</v>
      </c>
      <c r="C68" s="15">
        <v>1065576754</v>
      </c>
      <c r="D68" s="11" t="s">
        <v>7</v>
      </c>
      <c r="E68" s="15" t="s">
        <v>422</v>
      </c>
      <c r="F68" s="11" t="s">
        <v>157</v>
      </c>
      <c r="G68" s="11" t="s">
        <v>158</v>
      </c>
      <c r="H68" s="12">
        <f t="shared" ca="1" si="3"/>
        <v>10</v>
      </c>
      <c r="I68" s="31" t="s">
        <v>9</v>
      </c>
      <c r="J68" s="31">
        <v>1</v>
      </c>
      <c r="K68" s="43" t="s">
        <v>409</v>
      </c>
      <c r="L68" s="45">
        <f>30900+46812</f>
        <v>77712</v>
      </c>
      <c r="M68" s="51">
        <f t="shared" si="4"/>
        <v>6.4132432085824169E-3</v>
      </c>
    </row>
    <row r="69" spans="1:13" ht="30" customHeight="1" x14ac:dyDescent="0.35">
      <c r="A69" s="7">
        <v>68</v>
      </c>
      <c r="B69" s="11" t="s">
        <v>156</v>
      </c>
      <c r="C69" s="15">
        <v>1065576754</v>
      </c>
      <c r="D69" s="11" t="s">
        <v>7</v>
      </c>
      <c r="E69" s="15" t="s">
        <v>422</v>
      </c>
      <c r="F69" s="11" t="s">
        <v>159</v>
      </c>
      <c r="G69" s="11" t="s">
        <v>160</v>
      </c>
      <c r="H69" s="12">
        <f t="shared" ca="1" si="3"/>
        <v>1</v>
      </c>
      <c r="I69" s="38" t="s">
        <v>8</v>
      </c>
      <c r="J69" s="38">
        <v>1</v>
      </c>
      <c r="K69" s="40" t="s">
        <v>404</v>
      </c>
      <c r="L69" s="46">
        <v>74900</v>
      </c>
      <c r="M69" s="51">
        <f t="shared" si="4"/>
        <v>6.1811807227046406E-3</v>
      </c>
    </row>
    <row r="70" spans="1:13" ht="30" customHeight="1" x14ac:dyDescent="0.35">
      <c r="A70" s="7">
        <v>69</v>
      </c>
      <c r="B70" s="11" t="s">
        <v>161</v>
      </c>
      <c r="C70" s="15">
        <v>1128104764</v>
      </c>
      <c r="D70" s="11" t="s">
        <v>7</v>
      </c>
      <c r="E70" s="15" t="s">
        <v>422</v>
      </c>
      <c r="F70" s="11" t="s">
        <v>162</v>
      </c>
      <c r="G70" s="11" t="s">
        <v>163</v>
      </c>
      <c r="H70" s="12">
        <f t="shared" ca="1" si="3"/>
        <v>7</v>
      </c>
      <c r="I70" s="38" t="s">
        <v>8</v>
      </c>
      <c r="J70" s="38">
        <v>1</v>
      </c>
      <c r="K70" s="40" t="s">
        <v>491</v>
      </c>
      <c r="L70" s="46">
        <v>58202</v>
      </c>
      <c r="M70" s="51">
        <f t="shared" si="4"/>
        <v>4.803165292695E-3</v>
      </c>
    </row>
    <row r="71" spans="1:13" ht="30" customHeight="1" x14ac:dyDescent="0.35">
      <c r="A71" s="7">
        <v>70</v>
      </c>
      <c r="B71" s="11" t="s">
        <v>164</v>
      </c>
      <c r="C71" s="15">
        <v>1064796922</v>
      </c>
      <c r="D71" s="11" t="s">
        <v>7</v>
      </c>
      <c r="E71" s="15" t="s">
        <v>422</v>
      </c>
      <c r="F71" s="11" t="s">
        <v>165</v>
      </c>
      <c r="G71" s="11" t="s">
        <v>166</v>
      </c>
      <c r="H71" s="12">
        <f t="shared" ca="1" si="3"/>
        <v>4</v>
      </c>
      <c r="I71" s="38" t="s">
        <v>8</v>
      </c>
      <c r="J71" s="38">
        <v>1</v>
      </c>
      <c r="K71" s="40" t="s">
        <v>405</v>
      </c>
      <c r="L71" s="46">
        <v>54730</v>
      </c>
      <c r="M71" s="51">
        <f t="shared" si="4"/>
        <v>4.5166357937733645E-3</v>
      </c>
    </row>
    <row r="72" spans="1:13" ht="30" customHeight="1" x14ac:dyDescent="0.35">
      <c r="A72" s="7">
        <v>71</v>
      </c>
      <c r="B72" s="11" t="s">
        <v>164</v>
      </c>
      <c r="C72" s="15">
        <v>1064796922</v>
      </c>
      <c r="D72" s="11" t="s">
        <v>7</v>
      </c>
      <c r="E72" s="15" t="s">
        <v>422</v>
      </c>
      <c r="F72" s="11" t="s">
        <v>167</v>
      </c>
      <c r="G72" s="11" t="s">
        <v>168</v>
      </c>
      <c r="H72" s="10">
        <v>0</v>
      </c>
      <c r="I72" s="38" t="s">
        <v>8</v>
      </c>
      <c r="J72" s="38">
        <v>1</v>
      </c>
      <c r="K72" s="38" t="s">
        <v>402</v>
      </c>
      <c r="L72" s="46">
        <v>70576</v>
      </c>
      <c r="M72" s="51">
        <f t="shared" si="4"/>
        <v>5.8243392614900228E-3</v>
      </c>
    </row>
    <row r="73" spans="1:13" ht="30" customHeight="1" x14ac:dyDescent="0.35">
      <c r="A73" s="7">
        <v>72</v>
      </c>
      <c r="B73" s="11" t="s">
        <v>169</v>
      </c>
      <c r="C73" s="15">
        <v>1065985225</v>
      </c>
      <c r="D73" s="11" t="s">
        <v>7</v>
      </c>
      <c r="E73" s="15" t="s">
        <v>422</v>
      </c>
      <c r="F73" s="11" t="s">
        <v>170</v>
      </c>
      <c r="G73" s="11" t="s">
        <v>171</v>
      </c>
      <c r="H73" s="12">
        <f t="shared" ref="H73:H114" ca="1" si="5">INT(($O$1-G73)/365.25)</f>
        <v>5</v>
      </c>
      <c r="I73" s="31" t="s">
        <v>9</v>
      </c>
      <c r="J73" s="31">
        <v>1</v>
      </c>
      <c r="K73" s="43" t="s">
        <v>406</v>
      </c>
      <c r="L73" s="45">
        <v>51976</v>
      </c>
      <c r="M73" s="51">
        <f t="shared" si="4"/>
        <v>4.28935980298126E-3</v>
      </c>
    </row>
    <row r="74" spans="1:13" ht="30" customHeight="1" x14ac:dyDescent="0.35">
      <c r="A74" s="7">
        <v>73</v>
      </c>
      <c r="B74" s="11" t="s">
        <v>172</v>
      </c>
      <c r="C74" s="15">
        <v>1062811236</v>
      </c>
      <c r="D74" s="11" t="s">
        <v>7</v>
      </c>
      <c r="E74" s="15" t="s">
        <v>422</v>
      </c>
      <c r="F74" s="11" t="s">
        <v>173</v>
      </c>
      <c r="G74" s="11" t="s">
        <v>174</v>
      </c>
      <c r="H74" s="12">
        <f t="shared" ca="1" si="5"/>
        <v>4</v>
      </c>
      <c r="I74" s="38" t="s">
        <v>8</v>
      </c>
      <c r="J74" s="38">
        <v>1</v>
      </c>
      <c r="K74" s="40" t="s">
        <v>405</v>
      </c>
      <c r="L74" s="46">
        <v>54730</v>
      </c>
      <c r="M74" s="51">
        <f t="shared" si="4"/>
        <v>4.5166357937733645E-3</v>
      </c>
    </row>
    <row r="75" spans="1:13" ht="30" customHeight="1" x14ac:dyDescent="0.35">
      <c r="A75" s="7">
        <v>74</v>
      </c>
      <c r="B75" s="11" t="s">
        <v>172</v>
      </c>
      <c r="C75" s="15">
        <v>1062811236</v>
      </c>
      <c r="D75" s="11" t="s">
        <v>7</v>
      </c>
      <c r="E75" s="15" t="s">
        <v>422</v>
      </c>
      <c r="F75" s="11" t="s">
        <v>175</v>
      </c>
      <c r="G75" s="11" t="s">
        <v>176</v>
      </c>
      <c r="H75" s="10">
        <f t="shared" ca="1" si="5"/>
        <v>0</v>
      </c>
      <c r="I75" s="38" t="s">
        <v>8</v>
      </c>
      <c r="J75" s="38">
        <v>1</v>
      </c>
      <c r="K75" s="38" t="s">
        <v>402</v>
      </c>
      <c r="L75" s="46">
        <v>70576</v>
      </c>
      <c r="M75" s="51">
        <f t="shared" si="4"/>
        <v>5.8243392614900228E-3</v>
      </c>
    </row>
    <row r="76" spans="1:13" ht="30" customHeight="1" x14ac:dyDescent="0.35">
      <c r="A76" s="7">
        <v>75</v>
      </c>
      <c r="B76" s="11" t="s">
        <v>177</v>
      </c>
      <c r="C76" s="15">
        <v>1067809980</v>
      </c>
      <c r="D76" s="11" t="s">
        <v>7</v>
      </c>
      <c r="E76" s="15" t="s">
        <v>422</v>
      </c>
      <c r="F76" s="11" t="s">
        <v>178</v>
      </c>
      <c r="G76" s="22">
        <v>44072</v>
      </c>
      <c r="H76" s="12">
        <f t="shared" ca="1" si="5"/>
        <v>3</v>
      </c>
      <c r="I76" s="38" t="s">
        <v>8</v>
      </c>
      <c r="J76" s="38">
        <v>1</v>
      </c>
      <c r="K76" s="40" t="s">
        <v>405</v>
      </c>
      <c r="L76" s="46">
        <v>54730</v>
      </c>
      <c r="M76" s="51">
        <f t="shared" si="4"/>
        <v>4.5166357937733645E-3</v>
      </c>
    </row>
    <row r="77" spans="1:13" ht="30" customHeight="1" x14ac:dyDescent="0.35">
      <c r="A77" s="7">
        <v>76</v>
      </c>
      <c r="B77" s="10" t="s">
        <v>179</v>
      </c>
      <c r="C77" s="10">
        <v>1065607059</v>
      </c>
      <c r="D77" s="11" t="s">
        <v>7</v>
      </c>
      <c r="E77" s="15" t="s">
        <v>422</v>
      </c>
      <c r="F77" s="10" t="s">
        <v>180</v>
      </c>
      <c r="G77" s="22">
        <v>42142</v>
      </c>
      <c r="H77" s="12">
        <f t="shared" ca="1" si="5"/>
        <v>8</v>
      </c>
      <c r="I77" s="38" t="s">
        <v>8</v>
      </c>
      <c r="J77" s="38">
        <v>1</v>
      </c>
      <c r="K77" s="40" t="s">
        <v>491</v>
      </c>
      <c r="L77" s="46">
        <v>58202</v>
      </c>
      <c r="M77" s="51">
        <f t="shared" si="4"/>
        <v>4.803165292695E-3</v>
      </c>
    </row>
    <row r="78" spans="1:13" ht="30" customHeight="1" x14ac:dyDescent="0.35">
      <c r="A78" s="7">
        <v>77</v>
      </c>
      <c r="B78" s="10" t="s">
        <v>181</v>
      </c>
      <c r="C78" s="10">
        <v>1065608204</v>
      </c>
      <c r="D78" s="10" t="s">
        <v>7</v>
      </c>
      <c r="E78" s="10" t="s">
        <v>422</v>
      </c>
      <c r="F78" s="10" t="s">
        <v>182</v>
      </c>
      <c r="G78" s="23" t="s">
        <v>183</v>
      </c>
      <c r="H78" s="12">
        <f t="shared" ca="1" si="5"/>
        <v>6</v>
      </c>
      <c r="I78" s="38" t="s">
        <v>8</v>
      </c>
      <c r="J78" s="38">
        <v>1</v>
      </c>
      <c r="K78" s="40" t="s">
        <v>491</v>
      </c>
      <c r="L78" s="46">
        <v>58202</v>
      </c>
      <c r="M78" s="51">
        <f t="shared" si="4"/>
        <v>4.803165292695E-3</v>
      </c>
    </row>
    <row r="79" spans="1:13" ht="30" customHeight="1" x14ac:dyDescent="0.35">
      <c r="A79" s="7">
        <v>78</v>
      </c>
      <c r="B79" s="10" t="s">
        <v>181</v>
      </c>
      <c r="C79" s="10">
        <v>1065608204</v>
      </c>
      <c r="D79" s="10" t="s">
        <v>7</v>
      </c>
      <c r="E79" s="10" t="s">
        <v>422</v>
      </c>
      <c r="F79" s="10" t="s">
        <v>184</v>
      </c>
      <c r="G79" s="23" t="s">
        <v>185</v>
      </c>
      <c r="H79" s="12">
        <f t="shared" ca="1" si="5"/>
        <v>2</v>
      </c>
      <c r="I79" s="38" t="s">
        <v>8</v>
      </c>
      <c r="J79" s="38">
        <v>1</v>
      </c>
      <c r="K79" s="40" t="s">
        <v>404</v>
      </c>
      <c r="L79" s="46">
        <v>74900</v>
      </c>
      <c r="M79" s="51">
        <f t="shared" si="4"/>
        <v>6.1811807227046406E-3</v>
      </c>
    </row>
    <row r="80" spans="1:13" ht="30" customHeight="1" x14ac:dyDescent="0.35">
      <c r="A80" s="7">
        <v>79</v>
      </c>
      <c r="B80" s="10" t="s">
        <v>186</v>
      </c>
      <c r="C80" s="10">
        <v>1064115089</v>
      </c>
      <c r="D80" s="10" t="s">
        <v>7</v>
      </c>
      <c r="E80" s="10" t="s">
        <v>422</v>
      </c>
      <c r="F80" s="10" t="s">
        <v>187</v>
      </c>
      <c r="G80" s="22">
        <v>43420</v>
      </c>
      <c r="H80" s="12">
        <f t="shared" ca="1" si="5"/>
        <v>4</v>
      </c>
      <c r="I80" s="31" t="s">
        <v>9</v>
      </c>
      <c r="J80" s="31">
        <v>1</v>
      </c>
      <c r="K80" s="43" t="s">
        <v>406</v>
      </c>
      <c r="L80" s="45">
        <v>51976</v>
      </c>
      <c r="M80" s="51">
        <f t="shared" si="4"/>
        <v>4.28935980298126E-3</v>
      </c>
    </row>
    <row r="81" spans="1:13" ht="30" customHeight="1" x14ac:dyDescent="0.35">
      <c r="A81" s="7">
        <v>80</v>
      </c>
      <c r="B81" s="10" t="s">
        <v>186</v>
      </c>
      <c r="C81" s="10">
        <v>1064115089</v>
      </c>
      <c r="D81" s="10" t="s">
        <v>7</v>
      </c>
      <c r="E81" s="10" t="s">
        <v>422</v>
      </c>
      <c r="F81" s="10" t="s">
        <v>188</v>
      </c>
      <c r="G81" s="22">
        <v>45076</v>
      </c>
      <c r="H81" s="12">
        <f t="shared" ca="1" si="5"/>
        <v>0</v>
      </c>
      <c r="I81" s="31" t="s">
        <v>9</v>
      </c>
      <c r="J81" s="43">
        <v>1</v>
      </c>
      <c r="K81" s="43" t="s">
        <v>403</v>
      </c>
      <c r="L81" s="44">
        <v>47653</v>
      </c>
      <c r="M81" s="51">
        <f t="shared" si="4"/>
        <v>3.9326008675439816E-3</v>
      </c>
    </row>
    <row r="82" spans="1:13" ht="30" customHeight="1" x14ac:dyDescent="0.35">
      <c r="A82" s="7">
        <v>81</v>
      </c>
      <c r="B82" s="10" t="s">
        <v>189</v>
      </c>
      <c r="C82" s="24">
        <v>1067720805</v>
      </c>
      <c r="D82" s="10" t="s">
        <v>7</v>
      </c>
      <c r="E82" s="10" t="s">
        <v>422</v>
      </c>
      <c r="F82" s="10" t="s">
        <v>190</v>
      </c>
      <c r="G82" s="22">
        <v>44404</v>
      </c>
      <c r="H82" s="12">
        <f t="shared" ca="1" si="5"/>
        <v>2</v>
      </c>
      <c r="I82" s="38" t="s">
        <v>8</v>
      </c>
      <c r="J82" s="38">
        <v>1</v>
      </c>
      <c r="K82" s="40" t="s">
        <v>404</v>
      </c>
      <c r="L82" s="46">
        <v>74900</v>
      </c>
      <c r="M82" s="51">
        <f t="shared" si="4"/>
        <v>6.1811807227046406E-3</v>
      </c>
    </row>
    <row r="83" spans="1:13" ht="30" customHeight="1" x14ac:dyDescent="0.35">
      <c r="A83" s="7">
        <v>82</v>
      </c>
      <c r="B83" s="10" t="s">
        <v>191</v>
      </c>
      <c r="C83" s="24">
        <v>1065811707</v>
      </c>
      <c r="D83" s="10" t="s">
        <v>7</v>
      </c>
      <c r="E83" s="10" t="s">
        <v>422</v>
      </c>
      <c r="F83" s="10" t="s">
        <v>192</v>
      </c>
      <c r="G83" s="22">
        <v>44424</v>
      </c>
      <c r="H83" s="12">
        <f t="shared" ca="1" si="5"/>
        <v>2</v>
      </c>
      <c r="I83" s="38" t="s">
        <v>8</v>
      </c>
      <c r="J83" s="38">
        <v>1</v>
      </c>
      <c r="K83" s="40" t="s">
        <v>404</v>
      </c>
      <c r="L83" s="46">
        <v>74900</v>
      </c>
      <c r="M83" s="51">
        <f t="shared" si="4"/>
        <v>6.1811807227046406E-3</v>
      </c>
    </row>
    <row r="84" spans="1:13" ht="30" customHeight="1" x14ac:dyDescent="0.35">
      <c r="A84" s="7">
        <v>83</v>
      </c>
      <c r="B84" s="10" t="s">
        <v>193</v>
      </c>
      <c r="C84" s="24">
        <v>1084729864</v>
      </c>
      <c r="D84" s="10" t="s">
        <v>7</v>
      </c>
      <c r="E84" s="10" t="s">
        <v>422</v>
      </c>
      <c r="F84" s="10" t="s">
        <v>194</v>
      </c>
      <c r="G84" s="22">
        <v>41506</v>
      </c>
      <c r="H84" s="12">
        <f t="shared" ca="1" si="5"/>
        <v>10</v>
      </c>
      <c r="I84" s="31" t="s">
        <v>9</v>
      </c>
      <c r="J84" s="31">
        <v>1</v>
      </c>
      <c r="K84" s="43" t="s">
        <v>409</v>
      </c>
      <c r="L84" s="45">
        <f>30900+46812</f>
        <v>77712</v>
      </c>
      <c r="M84" s="51">
        <f t="shared" si="4"/>
        <v>6.4132432085824169E-3</v>
      </c>
    </row>
    <row r="85" spans="1:13" ht="30" customHeight="1" x14ac:dyDescent="0.35">
      <c r="A85" s="7">
        <v>84</v>
      </c>
      <c r="B85" s="10" t="s">
        <v>195</v>
      </c>
      <c r="C85" s="24">
        <v>1003173858</v>
      </c>
      <c r="D85" s="10" t="s">
        <v>7</v>
      </c>
      <c r="E85" s="10" t="s">
        <v>422</v>
      </c>
      <c r="F85" s="10" t="s">
        <v>196</v>
      </c>
      <c r="G85" s="22">
        <v>44546</v>
      </c>
      <c r="H85" s="12">
        <f t="shared" ca="1" si="5"/>
        <v>1</v>
      </c>
      <c r="I85" s="31" t="s">
        <v>9</v>
      </c>
      <c r="J85" s="31">
        <v>1</v>
      </c>
      <c r="K85" s="43" t="s">
        <v>490</v>
      </c>
      <c r="L85" s="45">
        <v>55426</v>
      </c>
      <c r="M85" s="51">
        <f t="shared" si="4"/>
        <v>4.5740737348014338E-3</v>
      </c>
    </row>
    <row r="86" spans="1:13" ht="30" customHeight="1" x14ac:dyDescent="0.35">
      <c r="A86" s="7">
        <v>85</v>
      </c>
      <c r="B86" s="10" t="s">
        <v>197</v>
      </c>
      <c r="C86" s="10">
        <v>1064788989</v>
      </c>
      <c r="D86" s="10" t="s">
        <v>37</v>
      </c>
      <c r="E86" s="10" t="s">
        <v>422</v>
      </c>
      <c r="F86" s="10" t="s">
        <v>198</v>
      </c>
      <c r="G86" s="22">
        <v>43029</v>
      </c>
      <c r="H86" s="12">
        <f t="shared" ca="1" si="5"/>
        <v>5</v>
      </c>
      <c r="I86" s="31" t="s">
        <v>9</v>
      </c>
      <c r="J86" s="31">
        <v>1</v>
      </c>
      <c r="K86" s="43" t="s">
        <v>406</v>
      </c>
      <c r="L86" s="45">
        <v>51976</v>
      </c>
      <c r="M86" s="51">
        <f t="shared" si="4"/>
        <v>4.28935980298126E-3</v>
      </c>
    </row>
    <row r="87" spans="1:13" ht="30" customHeight="1" x14ac:dyDescent="0.35">
      <c r="A87" s="7">
        <v>86</v>
      </c>
      <c r="B87" s="10" t="s">
        <v>197</v>
      </c>
      <c r="C87" s="10">
        <v>1064788989</v>
      </c>
      <c r="D87" s="10" t="s">
        <v>37</v>
      </c>
      <c r="E87" s="10" t="s">
        <v>422</v>
      </c>
      <c r="F87" s="10" t="s">
        <v>199</v>
      </c>
      <c r="G87" s="22">
        <v>44393</v>
      </c>
      <c r="H87" s="12">
        <f t="shared" ca="1" si="5"/>
        <v>2</v>
      </c>
      <c r="I87" s="31" t="s">
        <v>9</v>
      </c>
      <c r="J87" s="31">
        <v>1</v>
      </c>
      <c r="K87" s="43" t="s">
        <v>490</v>
      </c>
      <c r="L87" s="45">
        <v>55426</v>
      </c>
      <c r="M87" s="51">
        <f t="shared" si="4"/>
        <v>4.5740737348014338E-3</v>
      </c>
    </row>
    <row r="88" spans="1:13" ht="30" customHeight="1" x14ac:dyDescent="0.35">
      <c r="A88" s="7">
        <v>87</v>
      </c>
      <c r="B88" s="10" t="s">
        <v>200</v>
      </c>
      <c r="C88" s="10">
        <v>1018511082</v>
      </c>
      <c r="D88" s="10" t="s">
        <v>7</v>
      </c>
      <c r="E88" s="10" t="s">
        <v>422</v>
      </c>
      <c r="F88" s="10" t="s">
        <v>201</v>
      </c>
      <c r="G88" s="22">
        <v>45094</v>
      </c>
      <c r="H88" s="12">
        <f t="shared" ca="1" si="5"/>
        <v>0</v>
      </c>
      <c r="I88" s="31" t="s">
        <v>9</v>
      </c>
      <c r="J88" s="43">
        <v>1</v>
      </c>
      <c r="K88" s="43" t="s">
        <v>403</v>
      </c>
      <c r="L88" s="44">
        <v>47653</v>
      </c>
      <c r="M88" s="51">
        <f t="shared" si="4"/>
        <v>3.9326008675439816E-3</v>
      </c>
    </row>
    <row r="89" spans="1:13" ht="30" customHeight="1" x14ac:dyDescent="0.35">
      <c r="A89" s="7">
        <v>88</v>
      </c>
      <c r="B89" s="11" t="s">
        <v>268</v>
      </c>
      <c r="C89" s="15">
        <v>72339999</v>
      </c>
      <c r="D89" s="11" t="s">
        <v>7</v>
      </c>
      <c r="E89" s="15" t="s">
        <v>422</v>
      </c>
      <c r="F89" s="11" t="s">
        <v>269</v>
      </c>
      <c r="G89" s="11" t="s">
        <v>270</v>
      </c>
      <c r="H89" s="12">
        <f t="shared" ca="1" si="5"/>
        <v>7</v>
      </c>
      <c r="I89" s="31" t="s">
        <v>9</v>
      </c>
      <c r="J89" s="31">
        <v>1</v>
      </c>
      <c r="K89" s="43" t="s">
        <v>407</v>
      </c>
      <c r="L89" s="45">
        <v>59737</v>
      </c>
      <c r="M89" s="51">
        <f t="shared" si="4"/>
        <v>4.9298423609106419E-3</v>
      </c>
    </row>
    <row r="90" spans="1:13" ht="30" customHeight="1" x14ac:dyDescent="0.35">
      <c r="A90" s="7">
        <v>89</v>
      </c>
      <c r="B90" s="11" t="s">
        <v>268</v>
      </c>
      <c r="C90" s="15">
        <v>72339999</v>
      </c>
      <c r="D90" s="11" t="s">
        <v>7</v>
      </c>
      <c r="E90" s="15" t="s">
        <v>422</v>
      </c>
      <c r="F90" s="11" t="s">
        <v>271</v>
      </c>
      <c r="G90" s="11" t="s">
        <v>272</v>
      </c>
      <c r="H90" s="12">
        <f t="shared" ca="1" si="5"/>
        <v>3</v>
      </c>
      <c r="I90" s="38" t="s">
        <v>8</v>
      </c>
      <c r="J90" s="38">
        <v>1</v>
      </c>
      <c r="K90" s="40" t="s">
        <v>405</v>
      </c>
      <c r="L90" s="46">
        <v>54730</v>
      </c>
      <c r="M90" s="51">
        <f t="shared" si="4"/>
        <v>4.5166357937733645E-3</v>
      </c>
    </row>
    <row r="91" spans="1:13" ht="30" customHeight="1" x14ac:dyDescent="0.35">
      <c r="A91" s="7">
        <v>90</v>
      </c>
      <c r="B91" s="7" t="s">
        <v>273</v>
      </c>
      <c r="C91" s="24">
        <v>1065614635</v>
      </c>
      <c r="D91" s="10" t="s">
        <v>7</v>
      </c>
      <c r="E91" s="10" t="s">
        <v>422</v>
      </c>
      <c r="F91" s="10" t="s">
        <v>202</v>
      </c>
      <c r="G91" s="22">
        <v>44221</v>
      </c>
      <c r="H91" s="12">
        <f t="shared" ca="1" si="5"/>
        <v>2</v>
      </c>
      <c r="I91" s="38" t="s">
        <v>8</v>
      </c>
      <c r="J91" s="38">
        <v>1</v>
      </c>
      <c r="K91" s="40" t="s">
        <v>404</v>
      </c>
      <c r="L91" s="46">
        <v>74900</v>
      </c>
      <c r="M91" s="51">
        <f t="shared" si="4"/>
        <v>6.1811807227046406E-3</v>
      </c>
    </row>
    <row r="92" spans="1:13" ht="30" customHeight="1" x14ac:dyDescent="0.35">
      <c r="A92" s="7">
        <v>91</v>
      </c>
      <c r="B92" s="7" t="s">
        <v>274</v>
      </c>
      <c r="C92" s="7">
        <v>10898718</v>
      </c>
      <c r="D92" s="7" t="s">
        <v>7</v>
      </c>
      <c r="E92" s="7" t="s">
        <v>422</v>
      </c>
      <c r="F92" s="7" t="s">
        <v>203</v>
      </c>
      <c r="G92" s="8" t="s">
        <v>204</v>
      </c>
      <c r="H92" s="12">
        <f t="shared" ca="1" si="5"/>
        <v>8</v>
      </c>
      <c r="I92" s="31" t="s">
        <v>9</v>
      </c>
      <c r="J92" s="31">
        <v>1</v>
      </c>
      <c r="K92" s="43" t="s">
        <v>407</v>
      </c>
      <c r="L92" s="45">
        <v>59737</v>
      </c>
      <c r="M92" s="51">
        <f t="shared" si="4"/>
        <v>4.9298423609106419E-3</v>
      </c>
    </row>
    <row r="93" spans="1:13" ht="30" customHeight="1" x14ac:dyDescent="0.35">
      <c r="A93" s="7">
        <v>92</v>
      </c>
      <c r="B93" s="7" t="s">
        <v>275</v>
      </c>
      <c r="C93" s="7">
        <v>1143228894</v>
      </c>
      <c r="D93" s="7" t="s">
        <v>7</v>
      </c>
      <c r="E93" s="7" t="s">
        <v>422</v>
      </c>
      <c r="F93" s="7" t="s">
        <v>205</v>
      </c>
      <c r="G93" s="9">
        <v>41787</v>
      </c>
      <c r="H93" s="12">
        <f t="shared" ca="1" si="5"/>
        <v>9</v>
      </c>
      <c r="I93" s="38" t="s">
        <v>8</v>
      </c>
      <c r="J93" s="38">
        <v>1</v>
      </c>
      <c r="K93" s="40" t="s">
        <v>408</v>
      </c>
      <c r="L93" s="46">
        <v>50900</v>
      </c>
      <c r="M93" s="51">
        <f t="shared" si="4"/>
        <v>4.2005620665643015E-3</v>
      </c>
    </row>
    <row r="94" spans="1:13" ht="30" customHeight="1" x14ac:dyDescent="0.35">
      <c r="A94" s="7">
        <v>93</v>
      </c>
      <c r="B94" s="7" t="s">
        <v>275</v>
      </c>
      <c r="C94" s="7">
        <v>1143228894</v>
      </c>
      <c r="D94" s="7" t="s">
        <v>7</v>
      </c>
      <c r="E94" s="7" t="s">
        <v>422</v>
      </c>
      <c r="F94" s="7" t="s">
        <v>206</v>
      </c>
      <c r="G94" s="9">
        <v>42573</v>
      </c>
      <c r="H94" s="12">
        <f t="shared" ca="1" si="5"/>
        <v>7</v>
      </c>
      <c r="I94" s="31" t="s">
        <v>9</v>
      </c>
      <c r="J94" s="31">
        <v>1</v>
      </c>
      <c r="K94" s="43" t="s">
        <v>407</v>
      </c>
      <c r="L94" s="45">
        <v>59737</v>
      </c>
      <c r="M94" s="51">
        <f t="shared" si="4"/>
        <v>4.9298423609106419E-3</v>
      </c>
    </row>
    <row r="95" spans="1:13" ht="30" customHeight="1" x14ac:dyDescent="0.35">
      <c r="A95" s="7">
        <v>94</v>
      </c>
      <c r="B95" s="7" t="s">
        <v>276</v>
      </c>
      <c r="C95" s="7">
        <v>1064114760</v>
      </c>
      <c r="D95" s="7" t="s">
        <v>7</v>
      </c>
      <c r="E95" s="7" t="s">
        <v>422</v>
      </c>
      <c r="F95" s="7" t="s">
        <v>207</v>
      </c>
      <c r="G95" s="8" t="s">
        <v>208</v>
      </c>
      <c r="H95" s="12">
        <f t="shared" ca="1" si="5"/>
        <v>7</v>
      </c>
      <c r="I95" s="38" t="s">
        <v>8</v>
      </c>
      <c r="J95" s="38">
        <v>1</v>
      </c>
      <c r="K95" s="40" t="s">
        <v>491</v>
      </c>
      <c r="L95" s="46">
        <v>58202</v>
      </c>
      <c r="M95" s="51">
        <f t="shared" si="4"/>
        <v>4.803165292695E-3</v>
      </c>
    </row>
    <row r="96" spans="1:13" ht="30" customHeight="1" x14ac:dyDescent="0.35">
      <c r="A96" s="7">
        <v>95</v>
      </c>
      <c r="B96" s="7" t="s">
        <v>276</v>
      </c>
      <c r="C96" s="7">
        <v>1064114760</v>
      </c>
      <c r="D96" s="7" t="s">
        <v>7</v>
      </c>
      <c r="E96" s="7" t="s">
        <v>422</v>
      </c>
      <c r="F96" s="7" t="s">
        <v>209</v>
      </c>
      <c r="G96" s="8" t="s">
        <v>210</v>
      </c>
      <c r="H96" s="12">
        <f t="shared" ca="1" si="5"/>
        <v>2</v>
      </c>
      <c r="I96" s="31" t="s">
        <v>9</v>
      </c>
      <c r="J96" s="31">
        <v>1</v>
      </c>
      <c r="K96" s="43" t="s">
        <v>490</v>
      </c>
      <c r="L96" s="45">
        <v>55426</v>
      </c>
      <c r="M96" s="51">
        <f t="shared" si="4"/>
        <v>4.5740737348014338E-3</v>
      </c>
    </row>
    <row r="97" spans="1:13" ht="30" customHeight="1" x14ac:dyDescent="0.35">
      <c r="A97" s="7">
        <v>96</v>
      </c>
      <c r="B97" s="7" t="s">
        <v>277</v>
      </c>
      <c r="C97" s="7">
        <v>1064793574</v>
      </c>
      <c r="D97" s="7" t="s">
        <v>7</v>
      </c>
      <c r="E97" s="7" t="s">
        <v>422</v>
      </c>
      <c r="F97" s="7" t="s">
        <v>211</v>
      </c>
      <c r="G97" s="8" t="s">
        <v>212</v>
      </c>
      <c r="H97" s="12">
        <f t="shared" ca="1" si="5"/>
        <v>4</v>
      </c>
      <c r="I97" s="31" t="s">
        <v>9</v>
      </c>
      <c r="J97" s="31">
        <v>1</v>
      </c>
      <c r="K97" s="43" t="s">
        <v>406</v>
      </c>
      <c r="L97" s="45">
        <v>51976</v>
      </c>
      <c r="M97" s="51">
        <f t="shared" si="4"/>
        <v>4.28935980298126E-3</v>
      </c>
    </row>
    <row r="98" spans="1:13" ht="30" customHeight="1" x14ac:dyDescent="0.35">
      <c r="A98" s="7">
        <v>97</v>
      </c>
      <c r="B98" s="7" t="s">
        <v>278</v>
      </c>
      <c r="C98" s="7">
        <v>1065613418</v>
      </c>
      <c r="D98" s="7" t="s">
        <v>7</v>
      </c>
      <c r="E98" s="7" t="s">
        <v>422</v>
      </c>
      <c r="F98" s="7" t="s">
        <v>213</v>
      </c>
      <c r="G98" s="8" t="s">
        <v>214</v>
      </c>
      <c r="H98" s="12">
        <f t="shared" ca="1" si="5"/>
        <v>3</v>
      </c>
      <c r="I98" s="38" t="s">
        <v>8</v>
      </c>
      <c r="J98" s="38">
        <v>1</v>
      </c>
      <c r="K98" s="40" t="s">
        <v>405</v>
      </c>
      <c r="L98" s="46">
        <v>54730</v>
      </c>
      <c r="M98" s="51">
        <f t="shared" si="4"/>
        <v>4.5166357937733645E-3</v>
      </c>
    </row>
    <row r="99" spans="1:13" ht="30" customHeight="1" x14ac:dyDescent="0.35">
      <c r="A99" s="7">
        <v>98</v>
      </c>
      <c r="B99" s="7" t="s">
        <v>278</v>
      </c>
      <c r="C99" s="7">
        <v>1065613418</v>
      </c>
      <c r="D99" s="7" t="s">
        <v>7</v>
      </c>
      <c r="E99" s="7" t="s">
        <v>422</v>
      </c>
      <c r="F99" s="7" t="s">
        <v>215</v>
      </c>
      <c r="G99" s="8" t="s">
        <v>143</v>
      </c>
      <c r="H99" s="12">
        <f t="shared" ca="1" si="5"/>
        <v>5</v>
      </c>
      <c r="I99" s="38" t="s">
        <v>8</v>
      </c>
      <c r="J99" s="38">
        <v>1</v>
      </c>
      <c r="K99" s="40" t="s">
        <v>405</v>
      </c>
      <c r="L99" s="46">
        <v>54730</v>
      </c>
      <c r="M99" s="51">
        <f t="shared" si="4"/>
        <v>4.5166357937733645E-3</v>
      </c>
    </row>
    <row r="100" spans="1:13" ht="30" customHeight="1" x14ac:dyDescent="0.35">
      <c r="A100" s="7">
        <v>99</v>
      </c>
      <c r="B100" s="7" t="s">
        <v>278</v>
      </c>
      <c r="C100" s="7">
        <v>1065613418</v>
      </c>
      <c r="D100" s="7" t="s">
        <v>7</v>
      </c>
      <c r="E100" s="7" t="s">
        <v>422</v>
      </c>
      <c r="F100" s="7" t="s">
        <v>216</v>
      </c>
      <c r="G100" s="8" t="s">
        <v>217</v>
      </c>
      <c r="H100" s="12">
        <f t="shared" ca="1" si="5"/>
        <v>3</v>
      </c>
      <c r="I100" s="31" t="s">
        <v>9</v>
      </c>
      <c r="J100" s="31">
        <v>1</v>
      </c>
      <c r="K100" s="43" t="s">
        <v>406</v>
      </c>
      <c r="L100" s="45">
        <v>51976</v>
      </c>
      <c r="M100" s="51">
        <f t="shared" si="4"/>
        <v>4.28935980298126E-3</v>
      </c>
    </row>
    <row r="101" spans="1:13" ht="30" customHeight="1" x14ac:dyDescent="0.35">
      <c r="A101" s="7">
        <v>100</v>
      </c>
      <c r="B101" s="7" t="s">
        <v>279</v>
      </c>
      <c r="C101" s="7">
        <v>1119838815</v>
      </c>
      <c r="D101" s="7" t="s">
        <v>7</v>
      </c>
      <c r="E101" s="7" t="s">
        <v>422</v>
      </c>
      <c r="F101" s="7" t="s">
        <v>218</v>
      </c>
      <c r="G101" s="8" t="s">
        <v>219</v>
      </c>
      <c r="H101" s="12">
        <f t="shared" ca="1" si="5"/>
        <v>9</v>
      </c>
      <c r="I101" s="38" t="s">
        <v>8</v>
      </c>
      <c r="J101" s="38">
        <v>1</v>
      </c>
      <c r="K101" s="40" t="s">
        <v>408</v>
      </c>
      <c r="L101" s="46">
        <v>48048</v>
      </c>
      <c r="M101" s="51">
        <f t="shared" si="4"/>
        <v>3.9651985495929585E-3</v>
      </c>
    </row>
    <row r="102" spans="1:13" ht="30" customHeight="1" x14ac:dyDescent="0.35">
      <c r="A102" s="7">
        <v>101</v>
      </c>
      <c r="B102" s="7" t="s">
        <v>280</v>
      </c>
      <c r="C102" s="7">
        <v>1065833171</v>
      </c>
      <c r="D102" s="7" t="s">
        <v>7</v>
      </c>
      <c r="E102" s="7" t="s">
        <v>422</v>
      </c>
      <c r="F102" s="7" t="s">
        <v>220</v>
      </c>
      <c r="G102" s="25">
        <v>44760</v>
      </c>
      <c r="H102" s="12">
        <f t="shared" ca="1" si="5"/>
        <v>1</v>
      </c>
      <c r="I102" s="38" t="s">
        <v>8</v>
      </c>
      <c r="J102" s="38">
        <v>1</v>
      </c>
      <c r="K102" s="40" t="s">
        <v>404</v>
      </c>
      <c r="L102" s="46">
        <v>74900</v>
      </c>
      <c r="M102" s="51">
        <f t="shared" si="4"/>
        <v>6.1811807227046406E-3</v>
      </c>
    </row>
    <row r="103" spans="1:13" ht="30" customHeight="1" x14ac:dyDescent="0.35">
      <c r="A103" s="7">
        <v>102</v>
      </c>
      <c r="B103" s="7" t="s">
        <v>281</v>
      </c>
      <c r="C103" s="7">
        <v>1122400773</v>
      </c>
      <c r="D103" s="7" t="s">
        <v>7</v>
      </c>
      <c r="E103" s="7" t="s">
        <v>422</v>
      </c>
      <c r="F103" s="7" t="s">
        <v>221</v>
      </c>
      <c r="G103" s="8" t="s">
        <v>222</v>
      </c>
      <c r="H103" s="12">
        <f t="shared" ca="1" si="5"/>
        <v>8</v>
      </c>
      <c r="I103" s="38" t="s">
        <v>8</v>
      </c>
      <c r="J103" s="38">
        <v>1</v>
      </c>
      <c r="K103" s="40" t="s">
        <v>491</v>
      </c>
      <c r="L103" s="46">
        <v>58202</v>
      </c>
      <c r="M103" s="51">
        <f t="shared" si="4"/>
        <v>4.803165292695E-3</v>
      </c>
    </row>
    <row r="104" spans="1:13" ht="30" customHeight="1" x14ac:dyDescent="0.35">
      <c r="A104" s="7">
        <v>103</v>
      </c>
      <c r="B104" s="7" t="s">
        <v>281</v>
      </c>
      <c r="C104" s="7">
        <v>1122400773</v>
      </c>
      <c r="D104" s="7" t="s">
        <v>7</v>
      </c>
      <c r="E104" s="7" t="s">
        <v>422</v>
      </c>
      <c r="F104" s="7" t="s">
        <v>223</v>
      </c>
      <c r="G104" s="25">
        <v>44545</v>
      </c>
      <c r="H104" s="12">
        <f t="shared" ca="1" si="5"/>
        <v>1</v>
      </c>
      <c r="I104" s="31" t="s">
        <v>9</v>
      </c>
      <c r="J104" s="31">
        <v>1</v>
      </c>
      <c r="K104" s="43" t="s">
        <v>490</v>
      </c>
      <c r="L104" s="45">
        <v>55426</v>
      </c>
      <c r="M104" s="51">
        <f t="shared" si="4"/>
        <v>4.5740737348014338E-3</v>
      </c>
    </row>
    <row r="105" spans="1:13" ht="30" customHeight="1" x14ac:dyDescent="0.35">
      <c r="A105" s="7">
        <v>104</v>
      </c>
      <c r="B105" s="7" t="s">
        <v>282</v>
      </c>
      <c r="C105" s="7">
        <v>7632639</v>
      </c>
      <c r="D105" s="7" t="s">
        <v>7</v>
      </c>
      <c r="E105" s="7" t="s">
        <v>422</v>
      </c>
      <c r="F105" s="7" t="s">
        <v>224</v>
      </c>
      <c r="G105" s="9">
        <v>43221</v>
      </c>
      <c r="H105" s="12">
        <f t="shared" ca="1" si="5"/>
        <v>5</v>
      </c>
      <c r="I105" s="38" t="s">
        <v>8</v>
      </c>
      <c r="J105" s="38">
        <v>1</v>
      </c>
      <c r="K105" s="40" t="s">
        <v>405</v>
      </c>
      <c r="L105" s="46">
        <v>54730</v>
      </c>
      <c r="M105" s="51">
        <f t="shared" si="4"/>
        <v>4.5166357937733645E-3</v>
      </c>
    </row>
    <row r="106" spans="1:13" ht="30" customHeight="1" x14ac:dyDescent="0.35">
      <c r="A106" s="7">
        <v>105</v>
      </c>
      <c r="B106" s="7" t="s">
        <v>283</v>
      </c>
      <c r="C106" s="7">
        <v>15186483</v>
      </c>
      <c r="D106" s="7" t="s">
        <v>7</v>
      </c>
      <c r="E106" s="7" t="s">
        <v>422</v>
      </c>
      <c r="F106" s="7" t="s">
        <v>225</v>
      </c>
      <c r="G106" s="8" t="s">
        <v>226</v>
      </c>
      <c r="H106" s="12">
        <f t="shared" ca="1" si="5"/>
        <v>10</v>
      </c>
      <c r="I106" s="38" t="s">
        <v>8</v>
      </c>
      <c r="J106" s="38">
        <v>1</v>
      </c>
      <c r="K106" s="40" t="s">
        <v>408</v>
      </c>
      <c r="L106" s="46">
        <v>50900</v>
      </c>
      <c r="M106" s="51">
        <f t="shared" si="4"/>
        <v>4.2005620665643015E-3</v>
      </c>
    </row>
    <row r="107" spans="1:13" ht="30" customHeight="1" x14ac:dyDescent="0.35">
      <c r="A107" s="7">
        <v>106</v>
      </c>
      <c r="B107" s="7" t="s">
        <v>283</v>
      </c>
      <c r="C107" s="7">
        <v>15186483</v>
      </c>
      <c r="D107" s="7" t="s">
        <v>7</v>
      </c>
      <c r="E107" s="7" t="s">
        <v>422</v>
      </c>
      <c r="F107" s="7" t="s">
        <v>227</v>
      </c>
      <c r="G107" s="8" t="s">
        <v>228</v>
      </c>
      <c r="H107" s="12">
        <f t="shared" ca="1" si="5"/>
        <v>9</v>
      </c>
      <c r="I107" s="38" t="s">
        <v>8</v>
      </c>
      <c r="J107" s="38">
        <v>1</v>
      </c>
      <c r="K107" s="40" t="s">
        <v>408</v>
      </c>
      <c r="L107" s="46">
        <v>50900</v>
      </c>
      <c r="M107" s="51">
        <f t="shared" si="4"/>
        <v>4.2005620665643015E-3</v>
      </c>
    </row>
    <row r="108" spans="1:13" ht="30" customHeight="1" x14ac:dyDescent="0.35">
      <c r="A108" s="7">
        <v>107</v>
      </c>
      <c r="B108" s="7" t="s">
        <v>283</v>
      </c>
      <c r="C108" s="7">
        <v>15186483</v>
      </c>
      <c r="D108" s="7" t="s">
        <v>7</v>
      </c>
      <c r="E108" s="7" t="s">
        <v>422</v>
      </c>
      <c r="F108" s="7" t="s">
        <v>229</v>
      </c>
      <c r="G108" s="8" t="s">
        <v>230</v>
      </c>
      <c r="H108" s="12">
        <f t="shared" ca="1" si="5"/>
        <v>7</v>
      </c>
      <c r="I108" s="38" t="s">
        <v>8</v>
      </c>
      <c r="J108" s="38">
        <v>1</v>
      </c>
      <c r="K108" s="40" t="s">
        <v>491</v>
      </c>
      <c r="L108" s="46">
        <v>58202</v>
      </c>
      <c r="M108" s="51">
        <f t="shared" si="4"/>
        <v>4.803165292695E-3</v>
      </c>
    </row>
    <row r="109" spans="1:13" ht="30" customHeight="1" x14ac:dyDescent="0.35">
      <c r="A109" s="7">
        <v>108</v>
      </c>
      <c r="B109" s="7" t="s">
        <v>284</v>
      </c>
      <c r="C109" s="7">
        <v>84103870</v>
      </c>
      <c r="D109" s="7" t="s">
        <v>7</v>
      </c>
      <c r="E109" s="7" t="s">
        <v>422</v>
      </c>
      <c r="F109" s="7" t="s">
        <v>231</v>
      </c>
      <c r="G109" s="8" t="s">
        <v>232</v>
      </c>
      <c r="H109" s="12">
        <f t="shared" ca="1" si="5"/>
        <v>9</v>
      </c>
      <c r="I109" s="38" t="s">
        <v>8</v>
      </c>
      <c r="J109" s="38">
        <v>1</v>
      </c>
      <c r="K109" s="40" t="s">
        <v>408</v>
      </c>
      <c r="L109" s="46">
        <v>50900</v>
      </c>
      <c r="M109" s="51">
        <f t="shared" si="4"/>
        <v>4.2005620665643015E-3</v>
      </c>
    </row>
    <row r="110" spans="1:13" ht="30" customHeight="1" x14ac:dyDescent="0.35">
      <c r="A110" s="7">
        <v>109</v>
      </c>
      <c r="B110" s="7" t="s">
        <v>285</v>
      </c>
      <c r="C110" s="7">
        <v>1042431835</v>
      </c>
      <c r="D110" s="7" t="s">
        <v>7</v>
      </c>
      <c r="E110" s="7" t="s">
        <v>422</v>
      </c>
      <c r="F110" s="7" t="s">
        <v>233</v>
      </c>
      <c r="G110" s="8" t="s">
        <v>234</v>
      </c>
      <c r="H110" s="12">
        <f t="shared" ca="1" si="5"/>
        <v>6</v>
      </c>
      <c r="I110" s="31" t="s">
        <v>9</v>
      </c>
      <c r="J110" s="31">
        <v>1</v>
      </c>
      <c r="K110" s="43" t="s">
        <v>407</v>
      </c>
      <c r="L110" s="45">
        <v>59737</v>
      </c>
      <c r="M110" s="51">
        <f t="shared" si="4"/>
        <v>4.9298423609106419E-3</v>
      </c>
    </row>
    <row r="111" spans="1:13" ht="30" customHeight="1" x14ac:dyDescent="0.35">
      <c r="A111" s="7">
        <v>110</v>
      </c>
      <c r="B111" s="7" t="s">
        <v>286</v>
      </c>
      <c r="C111" s="7">
        <v>1082241607</v>
      </c>
      <c r="D111" s="7" t="s">
        <v>7</v>
      </c>
      <c r="E111" s="7" t="s">
        <v>422</v>
      </c>
      <c r="F111" s="7" t="s">
        <v>235</v>
      </c>
      <c r="G111" s="8" t="s">
        <v>236</v>
      </c>
      <c r="H111" s="12">
        <f t="shared" ca="1" si="5"/>
        <v>2</v>
      </c>
      <c r="I111" s="38" t="s">
        <v>8</v>
      </c>
      <c r="J111" s="38">
        <v>1</v>
      </c>
      <c r="K111" s="40" t="s">
        <v>404</v>
      </c>
      <c r="L111" s="46">
        <v>74900</v>
      </c>
      <c r="M111" s="51">
        <f t="shared" si="4"/>
        <v>6.1811807227046406E-3</v>
      </c>
    </row>
    <row r="112" spans="1:13" ht="30" customHeight="1" x14ac:dyDescent="0.35">
      <c r="A112" s="7">
        <v>111</v>
      </c>
      <c r="B112" s="7" t="s">
        <v>287</v>
      </c>
      <c r="C112" s="7">
        <v>1064118593</v>
      </c>
      <c r="D112" s="7" t="s">
        <v>7</v>
      </c>
      <c r="E112" s="7" t="s">
        <v>422</v>
      </c>
      <c r="F112" s="7" t="s">
        <v>237</v>
      </c>
      <c r="G112" s="8" t="s">
        <v>238</v>
      </c>
      <c r="H112" s="12">
        <f t="shared" ca="1" si="5"/>
        <v>4</v>
      </c>
      <c r="I112" s="31" t="s">
        <v>9</v>
      </c>
      <c r="J112" s="31">
        <v>1</v>
      </c>
      <c r="K112" s="43" t="s">
        <v>406</v>
      </c>
      <c r="L112" s="45">
        <v>51976</v>
      </c>
      <c r="M112" s="51">
        <f t="shared" si="4"/>
        <v>4.28935980298126E-3</v>
      </c>
    </row>
    <row r="113" spans="1:13" ht="30" customHeight="1" x14ac:dyDescent="0.35">
      <c r="A113" s="7">
        <v>112</v>
      </c>
      <c r="B113" s="7" t="s">
        <v>287</v>
      </c>
      <c r="C113" s="7">
        <v>1064118593</v>
      </c>
      <c r="D113" s="7" t="s">
        <v>7</v>
      </c>
      <c r="E113" s="7" t="s">
        <v>422</v>
      </c>
      <c r="F113" s="7" t="s">
        <v>239</v>
      </c>
      <c r="G113" s="26" t="s">
        <v>240</v>
      </c>
      <c r="H113" s="12">
        <f t="shared" ca="1" si="5"/>
        <v>2</v>
      </c>
      <c r="I113" s="38" t="s">
        <v>8</v>
      </c>
      <c r="J113" s="38">
        <v>1</v>
      </c>
      <c r="K113" s="40" t="s">
        <v>404</v>
      </c>
      <c r="L113" s="46">
        <v>74900</v>
      </c>
      <c r="M113" s="51">
        <f t="shared" si="4"/>
        <v>6.1811807227046406E-3</v>
      </c>
    </row>
    <row r="114" spans="1:13" ht="30" customHeight="1" x14ac:dyDescent="0.35">
      <c r="A114" s="7">
        <v>113</v>
      </c>
      <c r="B114" s="8" t="s">
        <v>288</v>
      </c>
      <c r="C114" s="12">
        <v>1119836593</v>
      </c>
      <c r="D114" s="8" t="s">
        <v>7</v>
      </c>
      <c r="E114" s="12" t="s">
        <v>422</v>
      </c>
      <c r="F114" s="8" t="s">
        <v>241</v>
      </c>
      <c r="G114" s="9">
        <v>44547</v>
      </c>
      <c r="H114" s="12">
        <f t="shared" ca="1" si="5"/>
        <v>1</v>
      </c>
      <c r="I114" s="38" t="s">
        <v>8</v>
      </c>
      <c r="J114" s="38">
        <v>1</v>
      </c>
      <c r="K114" s="40" t="s">
        <v>404</v>
      </c>
      <c r="L114" s="46">
        <v>74900</v>
      </c>
      <c r="M114" s="51">
        <f t="shared" si="4"/>
        <v>6.1811807227046406E-3</v>
      </c>
    </row>
    <row r="115" spans="1:13" ht="30" customHeight="1" x14ac:dyDescent="0.35">
      <c r="A115" s="7">
        <v>114</v>
      </c>
      <c r="B115" s="8" t="s">
        <v>288</v>
      </c>
      <c r="C115" s="12">
        <v>1119836593</v>
      </c>
      <c r="D115" s="8" t="s">
        <v>7</v>
      </c>
      <c r="E115" s="12" t="s">
        <v>422</v>
      </c>
      <c r="F115" s="12" t="s">
        <v>242</v>
      </c>
      <c r="G115" s="8"/>
      <c r="H115" s="12">
        <v>0</v>
      </c>
      <c r="I115" s="31" t="s">
        <v>9</v>
      </c>
      <c r="J115" s="43">
        <v>1</v>
      </c>
      <c r="K115" s="43" t="s">
        <v>403</v>
      </c>
      <c r="L115" s="44">
        <v>47653</v>
      </c>
      <c r="M115" s="51">
        <f t="shared" si="4"/>
        <v>3.9326008675439816E-3</v>
      </c>
    </row>
    <row r="116" spans="1:13" ht="30" customHeight="1" x14ac:dyDescent="0.35">
      <c r="A116" s="7">
        <v>115</v>
      </c>
      <c r="B116" s="28" t="s">
        <v>289</v>
      </c>
      <c r="C116" s="7">
        <v>1007387338</v>
      </c>
      <c r="D116" s="7" t="s">
        <v>7</v>
      </c>
      <c r="E116" s="7" t="s">
        <v>422</v>
      </c>
      <c r="F116" s="8" t="s">
        <v>243</v>
      </c>
      <c r="G116" s="8" t="s">
        <v>244</v>
      </c>
      <c r="H116" s="12">
        <f t="shared" ref="H116:H147" ca="1" si="6">INT(($O$1-G116)/365.25)</f>
        <v>3</v>
      </c>
      <c r="I116" s="31" t="s">
        <v>9</v>
      </c>
      <c r="J116" s="31">
        <v>1</v>
      </c>
      <c r="K116" s="43" t="s">
        <v>406</v>
      </c>
      <c r="L116" s="45">
        <v>51976</v>
      </c>
      <c r="M116" s="51">
        <f t="shared" si="4"/>
        <v>4.28935980298126E-3</v>
      </c>
    </row>
    <row r="117" spans="1:13" ht="30" customHeight="1" x14ac:dyDescent="0.35">
      <c r="A117" s="7">
        <v>116</v>
      </c>
      <c r="B117" s="28" t="s">
        <v>289</v>
      </c>
      <c r="C117" s="7">
        <v>1007387338</v>
      </c>
      <c r="D117" s="7" t="s">
        <v>7</v>
      </c>
      <c r="E117" s="7" t="s">
        <v>422</v>
      </c>
      <c r="F117" s="8" t="s">
        <v>245</v>
      </c>
      <c r="G117" s="8" t="s">
        <v>246</v>
      </c>
      <c r="H117" s="12">
        <f t="shared" ca="1" si="6"/>
        <v>6</v>
      </c>
      <c r="I117" s="38" t="s">
        <v>8</v>
      </c>
      <c r="J117" s="38">
        <v>1</v>
      </c>
      <c r="K117" s="40" t="s">
        <v>491</v>
      </c>
      <c r="L117" s="46">
        <v>58202</v>
      </c>
      <c r="M117" s="51">
        <f t="shared" si="4"/>
        <v>4.803165292695E-3</v>
      </c>
    </row>
    <row r="118" spans="1:13" ht="30" customHeight="1" x14ac:dyDescent="0.35">
      <c r="A118" s="7">
        <v>117</v>
      </c>
      <c r="B118" s="8" t="s">
        <v>290</v>
      </c>
      <c r="C118" s="7">
        <v>17976420</v>
      </c>
      <c r="D118" s="7" t="s">
        <v>7</v>
      </c>
      <c r="E118" s="7" t="s">
        <v>422</v>
      </c>
      <c r="F118" s="7" t="s">
        <v>247</v>
      </c>
      <c r="G118" s="8" t="s">
        <v>248</v>
      </c>
      <c r="H118" s="12">
        <f t="shared" ca="1" si="6"/>
        <v>9</v>
      </c>
      <c r="I118" s="38" t="s">
        <v>8</v>
      </c>
      <c r="J118" s="38">
        <v>1</v>
      </c>
      <c r="K118" s="40" t="s">
        <v>408</v>
      </c>
      <c r="L118" s="46">
        <v>50900</v>
      </c>
      <c r="M118" s="51">
        <f t="shared" si="4"/>
        <v>4.2005620665643015E-3</v>
      </c>
    </row>
    <row r="119" spans="1:13" ht="30" customHeight="1" x14ac:dyDescent="0.35">
      <c r="A119" s="7">
        <v>118</v>
      </c>
      <c r="B119" s="7" t="s">
        <v>291</v>
      </c>
      <c r="C119" s="7">
        <v>1120743310</v>
      </c>
      <c r="D119" s="7" t="s">
        <v>7</v>
      </c>
      <c r="E119" s="7" t="s">
        <v>422</v>
      </c>
      <c r="F119" s="7" t="s">
        <v>249</v>
      </c>
      <c r="G119" s="8" t="s">
        <v>250</v>
      </c>
      <c r="H119" s="12">
        <f t="shared" ca="1" si="6"/>
        <v>10</v>
      </c>
      <c r="I119" s="38" t="s">
        <v>8</v>
      </c>
      <c r="J119" s="38">
        <v>1</v>
      </c>
      <c r="K119" s="40" t="s">
        <v>408</v>
      </c>
      <c r="L119" s="46">
        <v>50900</v>
      </c>
      <c r="M119" s="51">
        <f t="shared" si="4"/>
        <v>4.2005620665643015E-3</v>
      </c>
    </row>
    <row r="120" spans="1:13" ht="30" customHeight="1" x14ac:dyDescent="0.35">
      <c r="A120" s="7">
        <v>119</v>
      </c>
      <c r="B120" s="7" t="s">
        <v>291</v>
      </c>
      <c r="C120" s="7">
        <v>1120743310</v>
      </c>
      <c r="D120" s="7" t="s">
        <v>7</v>
      </c>
      <c r="E120" s="7" t="s">
        <v>422</v>
      </c>
      <c r="F120" s="7" t="s">
        <v>251</v>
      </c>
      <c r="G120" s="25">
        <v>44157</v>
      </c>
      <c r="H120" s="12">
        <f t="shared" ca="1" si="6"/>
        <v>2</v>
      </c>
      <c r="I120" s="31" t="s">
        <v>9</v>
      </c>
      <c r="J120" s="31">
        <v>1</v>
      </c>
      <c r="K120" s="43" t="s">
        <v>490</v>
      </c>
      <c r="L120" s="45">
        <v>55426</v>
      </c>
      <c r="M120" s="51">
        <f t="shared" si="4"/>
        <v>4.5740737348014338E-3</v>
      </c>
    </row>
    <row r="121" spans="1:13" ht="30" customHeight="1" x14ac:dyDescent="0.35">
      <c r="A121" s="7">
        <v>120</v>
      </c>
      <c r="B121" s="7" t="s">
        <v>292</v>
      </c>
      <c r="C121" s="7">
        <v>1120742355</v>
      </c>
      <c r="D121" s="7" t="s">
        <v>7</v>
      </c>
      <c r="E121" s="7" t="s">
        <v>422</v>
      </c>
      <c r="F121" s="7" t="s">
        <v>252</v>
      </c>
      <c r="G121" s="8" t="s">
        <v>253</v>
      </c>
      <c r="H121" s="12">
        <f t="shared" ca="1" si="6"/>
        <v>5</v>
      </c>
      <c r="I121" s="31" t="s">
        <v>9</v>
      </c>
      <c r="J121" s="31">
        <v>1</v>
      </c>
      <c r="K121" s="43" t="s">
        <v>406</v>
      </c>
      <c r="L121" s="45">
        <v>51976</v>
      </c>
      <c r="M121" s="51">
        <f t="shared" si="4"/>
        <v>4.28935980298126E-3</v>
      </c>
    </row>
    <row r="122" spans="1:13" ht="30" customHeight="1" x14ac:dyDescent="0.35">
      <c r="A122" s="7">
        <v>121</v>
      </c>
      <c r="B122" s="7" t="s">
        <v>293</v>
      </c>
      <c r="C122" s="7">
        <v>19600860</v>
      </c>
      <c r="D122" s="7" t="s">
        <v>7</v>
      </c>
      <c r="E122" s="7" t="s">
        <v>422</v>
      </c>
      <c r="F122" s="7" t="s">
        <v>254</v>
      </c>
      <c r="G122" s="25">
        <v>42411</v>
      </c>
      <c r="H122" s="12">
        <f t="shared" ca="1" si="6"/>
        <v>7</v>
      </c>
      <c r="I122" s="38" t="s">
        <v>8</v>
      </c>
      <c r="J122" s="38">
        <v>1</v>
      </c>
      <c r="K122" s="40" t="s">
        <v>491</v>
      </c>
      <c r="L122" s="46">
        <v>58202</v>
      </c>
      <c r="M122" s="51">
        <f t="shared" si="4"/>
        <v>4.803165292695E-3</v>
      </c>
    </row>
    <row r="123" spans="1:13" ht="30" customHeight="1" x14ac:dyDescent="0.35">
      <c r="A123" s="7">
        <v>122</v>
      </c>
      <c r="B123" s="7" t="s">
        <v>294</v>
      </c>
      <c r="C123" s="7">
        <v>1065654663</v>
      </c>
      <c r="D123" s="7" t="s">
        <v>7</v>
      </c>
      <c r="E123" s="7" t="s">
        <v>422</v>
      </c>
      <c r="F123" s="7" t="s">
        <v>255</v>
      </c>
      <c r="G123" s="8" t="s">
        <v>256</v>
      </c>
      <c r="H123" s="12">
        <f t="shared" ca="1" si="6"/>
        <v>3</v>
      </c>
      <c r="I123" s="38" t="s">
        <v>8</v>
      </c>
      <c r="J123" s="38">
        <v>1</v>
      </c>
      <c r="K123" s="40" t="s">
        <v>405</v>
      </c>
      <c r="L123" s="46">
        <v>54730</v>
      </c>
      <c r="M123" s="51">
        <f t="shared" si="4"/>
        <v>4.5166357937733645E-3</v>
      </c>
    </row>
    <row r="124" spans="1:13" ht="30" customHeight="1" x14ac:dyDescent="0.35">
      <c r="A124" s="7">
        <v>123</v>
      </c>
      <c r="B124" s="7" t="s">
        <v>294</v>
      </c>
      <c r="C124" s="7">
        <v>1065654663</v>
      </c>
      <c r="D124" s="7" t="s">
        <v>7</v>
      </c>
      <c r="E124" s="7" t="s">
        <v>422</v>
      </c>
      <c r="F124" s="7" t="s">
        <v>257</v>
      </c>
      <c r="G124" s="27">
        <v>44734</v>
      </c>
      <c r="H124" s="12">
        <f t="shared" ca="1" si="6"/>
        <v>1</v>
      </c>
      <c r="I124" s="31" t="s">
        <v>9</v>
      </c>
      <c r="J124" s="31">
        <v>1</v>
      </c>
      <c r="K124" s="43" t="s">
        <v>490</v>
      </c>
      <c r="L124" s="45">
        <v>55426</v>
      </c>
      <c r="M124" s="51">
        <f t="shared" si="4"/>
        <v>4.5740737348014338E-3</v>
      </c>
    </row>
    <row r="125" spans="1:13" ht="30" customHeight="1" x14ac:dyDescent="0.35">
      <c r="A125" s="7">
        <v>124</v>
      </c>
      <c r="B125" s="8" t="s">
        <v>295</v>
      </c>
      <c r="C125" s="12">
        <v>80849983</v>
      </c>
      <c r="D125" s="8" t="s">
        <v>7</v>
      </c>
      <c r="E125" s="12" t="s">
        <v>422</v>
      </c>
      <c r="F125" s="8" t="s">
        <v>258</v>
      </c>
      <c r="G125" s="8" t="s">
        <v>11</v>
      </c>
      <c r="H125" s="12">
        <f t="shared" ca="1" si="6"/>
        <v>5</v>
      </c>
      <c r="I125" s="31" t="s">
        <v>9</v>
      </c>
      <c r="J125" s="31">
        <v>1</v>
      </c>
      <c r="K125" s="43" t="s">
        <v>406</v>
      </c>
      <c r="L125" s="45">
        <v>51976</v>
      </c>
      <c r="M125" s="51">
        <f t="shared" si="4"/>
        <v>4.28935980298126E-3</v>
      </c>
    </row>
    <row r="126" spans="1:13" ht="30" customHeight="1" x14ac:dyDescent="0.35">
      <c r="A126" s="7">
        <v>125</v>
      </c>
      <c r="B126" s="8" t="s">
        <v>296</v>
      </c>
      <c r="C126" s="12">
        <v>1064112207</v>
      </c>
      <c r="D126" s="8" t="s">
        <v>7</v>
      </c>
      <c r="E126" s="12" t="s">
        <v>422</v>
      </c>
      <c r="F126" s="8" t="s">
        <v>259</v>
      </c>
      <c r="G126" s="8" t="s">
        <v>260</v>
      </c>
      <c r="H126" s="12">
        <f t="shared" ca="1" si="6"/>
        <v>10</v>
      </c>
      <c r="I126" s="31" t="s">
        <v>9</v>
      </c>
      <c r="J126" s="31">
        <v>1</v>
      </c>
      <c r="K126" s="43" t="s">
        <v>409</v>
      </c>
      <c r="L126" s="45">
        <f>30900+46812</f>
        <v>77712</v>
      </c>
      <c r="M126" s="51">
        <f t="shared" si="4"/>
        <v>6.4132432085824169E-3</v>
      </c>
    </row>
    <row r="127" spans="1:13" ht="30" customHeight="1" x14ac:dyDescent="0.35">
      <c r="A127" s="7">
        <v>126</v>
      </c>
      <c r="B127" s="8" t="s">
        <v>296</v>
      </c>
      <c r="C127" s="12">
        <v>1064112207</v>
      </c>
      <c r="D127" s="8" t="s">
        <v>7</v>
      </c>
      <c r="E127" s="12" t="s">
        <v>422</v>
      </c>
      <c r="F127" s="8" t="s">
        <v>261</v>
      </c>
      <c r="G127" s="8" t="s">
        <v>262</v>
      </c>
      <c r="H127" s="12">
        <f t="shared" ca="1" si="6"/>
        <v>4</v>
      </c>
      <c r="I127" s="31" t="s">
        <v>9</v>
      </c>
      <c r="J127" s="31">
        <v>1</v>
      </c>
      <c r="K127" s="43" t="s">
        <v>406</v>
      </c>
      <c r="L127" s="45">
        <v>51976</v>
      </c>
      <c r="M127" s="51">
        <f t="shared" si="4"/>
        <v>4.28935980298126E-3</v>
      </c>
    </row>
    <row r="128" spans="1:13" ht="30" customHeight="1" x14ac:dyDescent="0.35">
      <c r="A128" s="7">
        <v>127</v>
      </c>
      <c r="B128" s="8" t="s">
        <v>297</v>
      </c>
      <c r="C128" s="12">
        <v>46384484</v>
      </c>
      <c r="D128" s="8" t="s">
        <v>7</v>
      </c>
      <c r="E128" s="12" t="s">
        <v>422</v>
      </c>
      <c r="F128" s="8" t="s">
        <v>263</v>
      </c>
      <c r="G128" s="8" t="s">
        <v>264</v>
      </c>
      <c r="H128" s="12">
        <f t="shared" ca="1" si="6"/>
        <v>3</v>
      </c>
      <c r="I128" s="31" t="s">
        <v>9</v>
      </c>
      <c r="J128" s="31">
        <v>1</v>
      </c>
      <c r="K128" s="43" t="s">
        <v>406</v>
      </c>
      <c r="L128" s="45">
        <v>51976</v>
      </c>
      <c r="M128" s="51">
        <f t="shared" si="4"/>
        <v>4.28935980298126E-3</v>
      </c>
    </row>
    <row r="129" spans="1:13" ht="30" customHeight="1" x14ac:dyDescent="0.35">
      <c r="A129" s="7">
        <v>128</v>
      </c>
      <c r="B129" s="8" t="s">
        <v>297</v>
      </c>
      <c r="C129" s="12">
        <v>46384484</v>
      </c>
      <c r="D129" s="8" t="s">
        <v>7</v>
      </c>
      <c r="E129" s="12" t="s">
        <v>422</v>
      </c>
      <c r="F129" s="8" t="s">
        <v>265</v>
      </c>
      <c r="G129" s="8" t="s">
        <v>266</v>
      </c>
      <c r="H129" s="12">
        <f t="shared" ca="1" si="6"/>
        <v>6</v>
      </c>
      <c r="I129" s="31" t="s">
        <v>9</v>
      </c>
      <c r="J129" s="31">
        <v>1</v>
      </c>
      <c r="K129" s="43" t="s">
        <v>407</v>
      </c>
      <c r="L129" s="45">
        <v>59737</v>
      </c>
      <c r="M129" s="51">
        <f t="shared" si="4"/>
        <v>4.9298423609106419E-3</v>
      </c>
    </row>
    <row r="130" spans="1:13" ht="30" customHeight="1" x14ac:dyDescent="0.35">
      <c r="A130" s="7">
        <v>129</v>
      </c>
      <c r="B130" s="8" t="s">
        <v>298</v>
      </c>
      <c r="C130" s="12">
        <v>1065584800</v>
      </c>
      <c r="D130" s="8" t="s">
        <v>7</v>
      </c>
      <c r="E130" s="12" t="s">
        <v>422</v>
      </c>
      <c r="F130" s="7" t="s">
        <v>267</v>
      </c>
      <c r="G130" s="9">
        <v>42543</v>
      </c>
      <c r="H130" s="12">
        <f t="shared" ca="1" si="6"/>
        <v>7</v>
      </c>
      <c r="I130" s="38" t="s">
        <v>8</v>
      </c>
      <c r="J130" s="38">
        <v>1</v>
      </c>
      <c r="K130" s="40" t="s">
        <v>491</v>
      </c>
      <c r="L130" s="46">
        <v>58202</v>
      </c>
      <c r="M130" s="51">
        <f t="shared" si="4"/>
        <v>4.803165292695E-3</v>
      </c>
    </row>
    <row r="131" spans="1:13" ht="30" customHeight="1" x14ac:dyDescent="0.35">
      <c r="A131" s="7">
        <v>130</v>
      </c>
      <c r="B131" s="7" t="s">
        <v>299</v>
      </c>
      <c r="C131" s="29">
        <v>1067722468</v>
      </c>
      <c r="D131" s="8" t="s">
        <v>7</v>
      </c>
      <c r="E131" s="18" t="s">
        <v>419</v>
      </c>
      <c r="F131" s="8" t="s">
        <v>300</v>
      </c>
      <c r="G131" s="25">
        <v>45049</v>
      </c>
      <c r="H131" s="12">
        <f t="shared" ca="1" si="6"/>
        <v>0</v>
      </c>
      <c r="I131" s="31" t="s">
        <v>9</v>
      </c>
      <c r="J131" s="43">
        <v>1</v>
      </c>
      <c r="K131" s="43" t="s">
        <v>403</v>
      </c>
      <c r="L131" s="44">
        <v>47653</v>
      </c>
      <c r="M131" s="51">
        <f t="shared" ref="M131:M183" si="7">L131/$L$185</f>
        <v>3.9326008675439816E-3</v>
      </c>
    </row>
    <row r="132" spans="1:13" ht="30" customHeight="1" x14ac:dyDescent="0.35">
      <c r="A132" s="7">
        <v>131</v>
      </c>
      <c r="B132" s="7" t="s">
        <v>301</v>
      </c>
      <c r="C132" s="29">
        <v>1002160541</v>
      </c>
      <c r="D132" s="8" t="s">
        <v>302</v>
      </c>
      <c r="E132" s="18" t="s">
        <v>419</v>
      </c>
      <c r="F132" s="8" t="s">
        <v>303</v>
      </c>
      <c r="G132" s="25">
        <v>42648</v>
      </c>
      <c r="H132" s="12">
        <f t="shared" ca="1" si="6"/>
        <v>6</v>
      </c>
      <c r="I132" s="31" t="s">
        <v>9</v>
      </c>
      <c r="J132" s="31">
        <v>1</v>
      </c>
      <c r="K132" s="43" t="s">
        <v>407</v>
      </c>
      <c r="L132" s="45">
        <v>59737</v>
      </c>
      <c r="M132" s="51">
        <f t="shared" si="7"/>
        <v>4.9298423609106419E-3</v>
      </c>
    </row>
    <row r="133" spans="1:13" ht="30" customHeight="1" x14ac:dyDescent="0.35">
      <c r="A133" s="7">
        <v>132</v>
      </c>
      <c r="B133" s="7" t="s">
        <v>301</v>
      </c>
      <c r="C133" s="30">
        <v>1002160541</v>
      </c>
      <c r="D133" s="8" t="s">
        <v>302</v>
      </c>
      <c r="E133" s="18" t="s">
        <v>419</v>
      </c>
      <c r="F133" s="8" t="s">
        <v>304</v>
      </c>
      <c r="G133" s="25">
        <v>43817</v>
      </c>
      <c r="H133" s="12">
        <f t="shared" ca="1" si="6"/>
        <v>3</v>
      </c>
      <c r="I133" s="38" t="s">
        <v>8</v>
      </c>
      <c r="J133" s="38">
        <v>1</v>
      </c>
      <c r="K133" s="40" t="s">
        <v>405</v>
      </c>
      <c r="L133" s="46">
        <v>54730</v>
      </c>
      <c r="M133" s="51">
        <f t="shared" si="7"/>
        <v>4.5166357937733645E-3</v>
      </c>
    </row>
    <row r="134" spans="1:13" ht="30" customHeight="1" x14ac:dyDescent="0.35">
      <c r="A134" s="7">
        <v>133</v>
      </c>
      <c r="B134" s="6" t="s">
        <v>305</v>
      </c>
      <c r="C134" s="30">
        <v>1062805367</v>
      </c>
      <c r="D134" s="8" t="s">
        <v>32</v>
      </c>
      <c r="E134" s="18" t="s">
        <v>419</v>
      </c>
      <c r="F134" s="8" t="s">
        <v>306</v>
      </c>
      <c r="G134" s="25">
        <v>42677</v>
      </c>
      <c r="H134" s="12">
        <f t="shared" ca="1" si="6"/>
        <v>6</v>
      </c>
      <c r="I134" s="38" t="s">
        <v>8</v>
      </c>
      <c r="J134" s="38">
        <v>1</v>
      </c>
      <c r="K134" s="40" t="s">
        <v>491</v>
      </c>
      <c r="L134" s="46">
        <v>58202</v>
      </c>
      <c r="M134" s="51">
        <f t="shared" si="7"/>
        <v>4.803165292695E-3</v>
      </c>
    </row>
    <row r="135" spans="1:13" ht="30" customHeight="1" x14ac:dyDescent="0.35">
      <c r="A135" s="7">
        <v>134</v>
      </c>
      <c r="B135" s="6" t="s">
        <v>305</v>
      </c>
      <c r="C135" s="30">
        <v>1062805367</v>
      </c>
      <c r="D135" s="8" t="s">
        <v>32</v>
      </c>
      <c r="E135" s="18" t="s">
        <v>419</v>
      </c>
      <c r="F135" s="8" t="s">
        <v>307</v>
      </c>
      <c r="G135" s="25">
        <v>44727</v>
      </c>
      <c r="H135" s="12">
        <f t="shared" ca="1" si="6"/>
        <v>1</v>
      </c>
      <c r="I135" s="31" t="s">
        <v>9</v>
      </c>
      <c r="J135" s="31">
        <v>1</v>
      </c>
      <c r="K135" s="43" t="s">
        <v>490</v>
      </c>
      <c r="L135" s="45">
        <v>55426</v>
      </c>
      <c r="M135" s="51">
        <f t="shared" si="7"/>
        <v>4.5740737348014338E-3</v>
      </c>
    </row>
    <row r="136" spans="1:13" ht="30" customHeight="1" x14ac:dyDescent="0.35">
      <c r="A136" s="7">
        <v>135</v>
      </c>
      <c r="B136" s="8" t="s">
        <v>308</v>
      </c>
      <c r="C136" s="8" t="s">
        <v>309</v>
      </c>
      <c r="D136" s="18" t="s">
        <v>32</v>
      </c>
      <c r="E136" s="18" t="s">
        <v>419</v>
      </c>
      <c r="F136" s="8" t="s">
        <v>310</v>
      </c>
      <c r="G136" s="8" t="s">
        <v>311</v>
      </c>
      <c r="H136" s="12">
        <f t="shared" ca="1" si="6"/>
        <v>3</v>
      </c>
      <c r="I136" s="31" t="s">
        <v>9</v>
      </c>
      <c r="J136" s="31">
        <v>1</v>
      </c>
      <c r="K136" s="43" t="s">
        <v>406</v>
      </c>
      <c r="L136" s="45">
        <v>51976</v>
      </c>
      <c r="M136" s="51">
        <f t="shared" si="7"/>
        <v>4.28935980298126E-3</v>
      </c>
    </row>
    <row r="137" spans="1:13" ht="30" customHeight="1" x14ac:dyDescent="0.35">
      <c r="A137" s="7">
        <v>136</v>
      </c>
      <c r="B137" s="7" t="s">
        <v>312</v>
      </c>
      <c r="C137" s="12">
        <v>1113660395</v>
      </c>
      <c r="D137" s="7" t="s">
        <v>37</v>
      </c>
      <c r="E137" s="7" t="s">
        <v>425</v>
      </c>
      <c r="F137" s="7" t="s">
        <v>313</v>
      </c>
      <c r="G137" s="9">
        <v>41779</v>
      </c>
      <c r="H137" s="12">
        <f t="shared" ca="1" si="6"/>
        <v>9</v>
      </c>
      <c r="I137" s="31" t="s">
        <v>9</v>
      </c>
      <c r="J137" s="31">
        <v>1</v>
      </c>
      <c r="K137" s="43" t="s">
        <v>409</v>
      </c>
      <c r="L137" s="45">
        <f>30900+46812</f>
        <v>77712</v>
      </c>
      <c r="M137" s="51">
        <f t="shared" si="7"/>
        <v>6.4132432085824169E-3</v>
      </c>
    </row>
    <row r="138" spans="1:13" ht="30" customHeight="1" x14ac:dyDescent="0.35">
      <c r="A138" s="7">
        <v>137</v>
      </c>
      <c r="B138" s="5" t="s">
        <v>314</v>
      </c>
      <c r="C138" s="6">
        <v>16280800</v>
      </c>
      <c r="D138" s="7" t="s">
        <v>32</v>
      </c>
      <c r="E138" s="7" t="s">
        <v>425</v>
      </c>
      <c r="F138" s="7" t="s">
        <v>315</v>
      </c>
      <c r="G138" s="9">
        <v>42573</v>
      </c>
      <c r="H138" s="12">
        <f t="shared" ca="1" si="6"/>
        <v>7</v>
      </c>
      <c r="I138" s="38" t="s">
        <v>8</v>
      </c>
      <c r="J138" s="38">
        <v>1</v>
      </c>
      <c r="K138" s="40" t="s">
        <v>491</v>
      </c>
      <c r="L138" s="46">
        <v>58202</v>
      </c>
      <c r="M138" s="51">
        <f t="shared" si="7"/>
        <v>4.803165292695E-3</v>
      </c>
    </row>
    <row r="139" spans="1:13" ht="30" customHeight="1" x14ac:dyDescent="0.35">
      <c r="A139" s="7">
        <v>138</v>
      </c>
      <c r="B139" s="8" t="s">
        <v>316</v>
      </c>
      <c r="C139" s="8">
        <v>1112222321</v>
      </c>
      <c r="D139" s="7" t="s">
        <v>32</v>
      </c>
      <c r="E139" s="7" t="s">
        <v>425</v>
      </c>
      <c r="F139" s="18" t="s">
        <v>317</v>
      </c>
      <c r="G139" s="8" t="s">
        <v>318</v>
      </c>
      <c r="H139" s="12">
        <f t="shared" ca="1" si="6"/>
        <v>10</v>
      </c>
      <c r="I139" s="31" t="s">
        <v>9</v>
      </c>
      <c r="J139" s="31">
        <v>1</v>
      </c>
      <c r="K139" s="43" t="s">
        <v>409</v>
      </c>
      <c r="L139" s="45">
        <f>30900+46812</f>
        <v>77712</v>
      </c>
      <c r="M139" s="51">
        <f t="shared" si="7"/>
        <v>6.4132432085824169E-3</v>
      </c>
    </row>
    <row r="140" spans="1:13" ht="30" customHeight="1" x14ac:dyDescent="0.35">
      <c r="A140" s="7">
        <v>139</v>
      </c>
      <c r="B140" s="8" t="s">
        <v>316</v>
      </c>
      <c r="C140" s="8">
        <v>1112222321</v>
      </c>
      <c r="D140" s="7" t="s">
        <v>32</v>
      </c>
      <c r="E140" s="7" t="s">
        <v>425</v>
      </c>
      <c r="F140" s="18" t="s">
        <v>319</v>
      </c>
      <c r="G140" s="9">
        <v>43683</v>
      </c>
      <c r="H140" s="12">
        <f t="shared" ca="1" si="6"/>
        <v>4</v>
      </c>
      <c r="I140" s="38" t="s">
        <v>8</v>
      </c>
      <c r="J140" s="38">
        <v>1</v>
      </c>
      <c r="K140" s="40" t="s">
        <v>405</v>
      </c>
      <c r="L140" s="46">
        <v>54730</v>
      </c>
      <c r="M140" s="51">
        <f t="shared" si="7"/>
        <v>4.5166357937733645E-3</v>
      </c>
    </row>
    <row r="141" spans="1:13" ht="30" customHeight="1" x14ac:dyDescent="0.35">
      <c r="A141" s="7">
        <v>140</v>
      </c>
      <c r="B141" s="8" t="s">
        <v>316</v>
      </c>
      <c r="C141" s="8">
        <v>1112222321</v>
      </c>
      <c r="D141" s="7" t="s">
        <v>32</v>
      </c>
      <c r="E141" s="7" t="s">
        <v>425</v>
      </c>
      <c r="F141" s="18" t="s">
        <v>320</v>
      </c>
      <c r="G141" s="9">
        <v>45040</v>
      </c>
      <c r="H141" s="12">
        <f t="shared" ca="1" si="6"/>
        <v>0</v>
      </c>
      <c r="I141" s="31" t="s">
        <v>9</v>
      </c>
      <c r="J141" s="43">
        <v>1</v>
      </c>
      <c r="K141" s="43" t="s">
        <v>403</v>
      </c>
      <c r="L141" s="44">
        <v>47653</v>
      </c>
      <c r="M141" s="51">
        <f t="shared" si="7"/>
        <v>3.9326008675439816E-3</v>
      </c>
    </row>
    <row r="142" spans="1:13" ht="30" customHeight="1" x14ac:dyDescent="0.35">
      <c r="A142" s="7">
        <v>141</v>
      </c>
      <c r="B142" s="7" t="s">
        <v>321</v>
      </c>
      <c r="C142" s="12">
        <v>1112222284</v>
      </c>
      <c r="D142" s="7" t="s">
        <v>302</v>
      </c>
      <c r="E142" s="7" t="s">
        <v>425</v>
      </c>
      <c r="F142" s="18" t="s">
        <v>322</v>
      </c>
      <c r="G142" s="7" t="s">
        <v>323</v>
      </c>
      <c r="H142" s="12">
        <f t="shared" ca="1" si="6"/>
        <v>9</v>
      </c>
      <c r="I142" s="31" t="s">
        <v>9</v>
      </c>
      <c r="J142" s="31">
        <v>1</v>
      </c>
      <c r="K142" s="43" t="s">
        <v>409</v>
      </c>
      <c r="L142" s="45">
        <f>30900+46812</f>
        <v>77712</v>
      </c>
      <c r="M142" s="51">
        <f t="shared" si="7"/>
        <v>6.4132432085824169E-3</v>
      </c>
    </row>
    <row r="143" spans="1:13" ht="30" customHeight="1" x14ac:dyDescent="0.35">
      <c r="A143" s="7">
        <v>142</v>
      </c>
      <c r="B143" s="8" t="s">
        <v>324</v>
      </c>
      <c r="C143" s="12">
        <v>6240341</v>
      </c>
      <c r="D143" s="8" t="s">
        <v>7</v>
      </c>
      <c r="E143" s="12" t="s">
        <v>425</v>
      </c>
      <c r="F143" s="18" t="s">
        <v>325</v>
      </c>
      <c r="G143" s="8" t="s">
        <v>326</v>
      </c>
      <c r="H143" s="12">
        <f t="shared" ca="1" si="6"/>
        <v>5</v>
      </c>
      <c r="I143" s="38" t="s">
        <v>8</v>
      </c>
      <c r="J143" s="38">
        <v>1</v>
      </c>
      <c r="K143" s="40" t="s">
        <v>405</v>
      </c>
      <c r="L143" s="46">
        <v>54730</v>
      </c>
      <c r="M143" s="51">
        <f t="shared" si="7"/>
        <v>4.5166357937733645E-3</v>
      </c>
    </row>
    <row r="144" spans="1:13" ht="30" customHeight="1" x14ac:dyDescent="0.35">
      <c r="A144" s="7">
        <v>143</v>
      </c>
      <c r="B144" s="5" t="s">
        <v>327</v>
      </c>
      <c r="C144" s="6">
        <v>1113646970</v>
      </c>
      <c r="D144" s="8" t="s">
        <v>37</v>
      </c>
      <c r="E144" s="12" t="s">
        <v>425</v>
      </c>
      <c r="F144" s="18" t="s">
        <v>328</v>
      </c>
      <c r="G144" s="9">
        <v>43747</v>
      </c>
      <c r="H144" s="12">
        <f t="shared" ca="1" si="6"/>
        <v>3</v>
      </c>
      <c r="I144" s="38" t="s">
        <v>8</v>
      </c>
      <c r="J144" s="38">
        <v>1</v>
      </c>
      <c r="K144" s="40" t="s">
        <v>405</v>
      </c>
      <c r="L144" s="46">
        <v>54730</v>
      </c>
      <c r="M144" s="51">
        <f t="shared" si="7"/>
        <v>4.5166357937733645E-3</v>
      </c>
    </row>
    <row r="145" spans="1:13" ht="30" customHeight="1" x14ac:dyDescent="0.35">
      <c r="A145" s="7">
        <v>144</v>
      </c>
      <c r="B145" s="5" t="s">
        <v>329</v>
      </c>
      <c r="C145" s="6">
        <v>1113521654</v>
      </c>
      <c r="D145" s="7" t="s">
        <v>32</v>
      </c>
      <c r="E145" s="7" t="s">
        <v>425</v>
      </c>
      <c r="F145" s="18" t="s">
        <v>330</v>
      </c>
      <c r="G145" s="9">
        <v>42267</v>
      </c>
      <c r="H145" s="12">
        <f t="shared" ca="1" si="6"/>
        <v>8</v>
      </c>
      <c r="I145" s="38" t="s">
        <v>8</v>
      </c>
      <c r="J145" s="38">
        <v>1</v>
      </c>
      <c r="K145" s="40" t="s">
        <v>491</v>
      </c>
      <c r="L145" s="46">
        <v>58202</v>
      </c>
      <c r="M145" s="51">
        <f t="shared" si="7"/>
        <v>4.803165292695E-3</v>
      </c>
    </row>
    <row r="146" spans="1:13" ht="30" customHeight="1" x14ac:dyDescent="0.35">
      <c r="A146" s="7">
        <v>145</v>
      </c>
      <c r="B146" s="7" t="s">
        <v>331</v>
      </c>
      <c r="C146" s="7">
        <v>1114883174</v>
      </c>
      <c r="D146" s="7" t="s">
        <v>32</v>
      </c>
      <c r="E146" s="7" t="s">
        <v>425</v>
      </c>
      <c r="F146" s="7" t="s">
        <v>332</v>
      </c>
      <c r="G146" s="9">
        <v>41987</v>
      </c>
      <c r="H146" s="12">
        <f t="shared" ca="1" si="6"/>
        <v>8</v>
      </c>
      <c r="I146" s="38" t="s">
        <v>8</v>
      </c>
      <c r="J146" s="38">
        <v>1</v>
      </c>
      <c r="K146" s="40" t="s">
        <v>491</v>
      </c>
      <c r="L146" s="46">
        <v>58202</v>
      </c>
      <c r="M146" s="51">
        <f t="shared" si="7"/>
        <v>4.803165292695E-3</v>
      </c>
    </row>
    <row r="147" spans="1:13" ht="30" customHeight="1" x14ac:dyDescent="0.35">
      <c r="A147" s="7">
        <v>146</v>
      </c>
      <c r="B147" s="7" t="s">
        <v>333</v>
      </c>
      <c r="C147" s="7">
        <v>16274191</v>
      </c>
      <c r="D147" s="7" t="s">
        <v>7</v>
      </c>
      <c r="E147" s="7" t="s">
        <v>425</v>
      </c>
      <c r="F147" s="7" t="s">
        <v>334</v>
      </c>
      <c r="G147" s="9">
        <v>43074</v>
      </c>
      <c r="H147" s="12">
        <f t="shared" ca="1" si="6"/>
        <v>5</v>
      </c>
      <c r="I147" s="38" t="s">
        <v>8</v>
      </c>
      <c r="J147" s="38">
        <v>1</v>
      </c>
      <c r="K147" s="40" t="s">
        <v>405</v>
      </c>
      <c r="L147" s="46">
        <v>54730</v>
      </c>
      <c r="M147" s="51">
        <f t="shared" si="7"/>
        <v>4.5166357937733645E-3</v>
      </c>
    </row>
    <row r="148" spans="1:13" ht="30" customHeight="1" x14ac:dyDescent="0.35">
      <c r="A148" s="7">
        <v>147</v>
      </c>
      <c r="B148" s="7" t="s">
        <v>335</v>
      </c>
      <c r="C148" s="7"/>
      <c r="D148" s="7" t="s">
        <v>302</v>
      </c>
      <c r="E148" s="7" t="s">
        <v>425</v>
      </c>
      <c r="F148" s="7" t="s">
        <v>336</v>
      </c>
      <c r="G148" s="9">
        <v>43135</v>
      </c>
      <c r="H148" s="12">
        <f t="shared" ref="H148:H174" ca="1" si="8">INT(($O$1-G148)/365.25)</f>
        <v>5</v>
      </c>
      <c r="I148" s="31" t="s">
        <v>9</v>
      </c>
      <c r="J148" s="31">
        <v>1</v>
      </c>
      <c r="K148" s="43" t="s">
        <v>406</v>
      </c>
      <c r="L148" s="45">
        <v>51976</v>
      </c>
      <c r="M148" s="51">
        <f t="shared" si="7"/>
        <v>4.28935980298126E-3</v>
      </c>
    </row>
    <row r="149" spans="1:13" ht="30" customHeight="1" x14ac:dyDescent="0.35">
      <c r="A149" s="7">
        <v>148</v>
      </c>
      <c r="B149" s="7" t="s">
        <v>337</v>
      </c>
      <c r="C149" s="7">
        <v>94044190</v>
      </c>
      <c r="D149" s="7" t="s">
        <v>302</v>
      </c>
      <c r="E149" s="7" t="s">
        <v>425</v>
      </c>
      <c r="F149" s="7" t="s">
        <v>338</v>
      </c>
      <c r="G149" s="9">
        <v>43690</v>
      </c>
      <c r="H149" s="12">
        <f t="shared" ca="1" si="8"/>
        <v>4</v>
      </c>
      <c r="I149" s="31" t="s">
        <v>9</v>
      </c>
      <c r="J149" s="31">
        <v>1</v>
      </c>
      <c r="K149" s="43" t="s">
        <v>406</v>
      </c>
      <c r="L149" s="45">
        <v>51976</v>
      </c>
      <c r="M149" s="51">
        <f t="shared" si="7"/>
        <v>4.28935980298126E-3</v>
      </c>
    </row>
    <row r="150" spans="1:13" ht="30" customHeight="1" x14ac:dyDescent="0.35">
      <c r="A150" s="7">
        <v>149</v>
      </c>
      <c r="B150" s="7" t="s">
        <v>339</v>
      </c>
      <c r="C150" s="7">
        <v>1112218508</v>
      </c>
      <c r="D150" s="7" t="s">
        <v>302</v>
      </c>
      <c r="E150" s="7" t="s">
        <v>425</v>
      </c>
      <c r="F150" s="7" t="s">
        <v>340</v>
      </c>
      <c r="G150" s="9">
        <v>44232</v>
      </c>
      <c r="H150" s="12">
        <f t="shared" ca="1" si="8"/>
        <v>2</v>
      </c>
      <c r="I150" s="38" t="s">
        <v>8</v>
      </c>
      <c r="J150" s="38">
        <v>1</v>
      </c>
      <c r="K150" s="40" t="s">
        <v>404</v>
      </c>
      <c r="L150" s="46">
        <v>74900</v>
      </c>
      <c r="M150" s="51">
        <f t="shared" si="7"/>
        <v>6.1811807227046406E-3</v>
      </c>
    </row>
    <row r="151" spans="1:13" ht="30" customHeight="1" x14ac:dyDescent="0.35">
      <c r="A151" s="7">
        <v>150</v>
      </c>
      <c r="B151" s="7" t="s">
        <v>341</v>
      </c>
      <c r="C151" s="7">
        <v>1113527951</v>
      </c>
      <c r="D151" s="7" t="s">
        <v>7</v>
      </c>
      <c r="E151" s="7" t="s">
        <v>425</v>
      </c>
      <c r="F151" s="7" t="s">
        <v>342</v>
      </c>
      <c r="G151" s="9">
        <v>44929</v>
      </c>
      <c r="H151" s="12">
        <f t="shared" ca="1" si="8"/>
        <v>0</v>
      </c>
      <c r="I151" s="31" t="s">
        <v>9</v>
      </c>
      <c r="J151" s="43">
        <v>1</v>
      </c>
      <c r="K151" s="43" t="s">
        <v>403</v>
      </c>
      <c r="L151" s="44">
        <v>47653</v>
      </c>
      <c r="M151" s="51">
        <f t="shared" si="7"/>
        <v>3.9326008675439816E-3</v>
      </c>
    </row>
    <row r="152" spans="1:13" ht="30" customHeight="1" x14ac:dyDescent="0.35">
      <c r="A152" s="7">
        <v>151</v>
      </c>
      <c r="B152" s="7" t="s">
        <v>343</v>
      </c>
      <c r="C152" s="7">
        <v>1113532388</v>
      </c>
      <c r="D152" s="7" t="s">
        <v>302</v>
      </c>
      <c r="E152" s="7" t="s">
        <v>425</v>
      </c>
      <c r="F152" s="7" t="s">
        <v>344</v>
      </c>
      <c r="G152" s="9">
        <v>42234</v>
      </c>
      <c r="H152" s="12">
        <f t="shared" ca="1" si="8"/>
        <v>8</v>
      </c>
      <c r="I152" s="31" t="s">
        <v>9</v>
      </c>
      <c r="J152" s="31">
        <v>1</v>
      </c>
      <c r="K152" s="43" t="s">
        <v>407</v>
      </c>
      <c r="L152" s="45">
        <v>59737</v>
      </c>
      <c r="M152" s="51">
        <f t="shared" si="7"/>
        <v>4.9298423609106419E-3</v>
      </c>
    </row>
    <row r="153" spans="1:13" ht="30" customHeight="1" x14ac:dyDescent="0.35">
      <c r="A153" s="7">
        <v>152</v>
      </c>
      <c r="B153" s="7" t="s">
        <v>343</v>
      </c>
      <c r="C153" s="7">
        <v>1113532388</v>
      </c>
      <c r="D153" s="7" t="s">
        <v>302</v>
      </c>
      <c r="E153" s="7" t="s">
        <v>425</v>
      </c>
      <c r="F153" s="7" t="s">
        <v>345</v>
      </c>
      <c r="G153" s="9">
        <v>42496</v>
      </c>
      <c r="H153" s="12">
        <f t="shared" ca="1" si="8"/>
        <v>7</v>
      </c>
      <c r="I153" s="31" t="s">
        <v>9</v>
      </c>
      <c r="J153" s="31">
        <v>1</v>
      </c>
      <c r="K153" s="43" t="s">
        <v>407</v>
      </c>
      <c r="L153" s="45">
        <v>59737</v>
      </c>
      <c r="M153" s="51">
        <f t="shared" si="7"/>
        <v>4.9298423609106419E-3</v>
      </c>
    </row>
    <row r="154" spans="1:13" ht="30" customHeight="1" x14ac:dyDescent="0.35">
      <c r="A154" s="7">
        <v>153</v>
      </c>
      <c r="B154" s="7" t="s">
        <v>346</v>
      </c>
      <c r="C154" s="7">
        <v>6408401</v>
      </c>
      <c r="D154" s="7" t="s">
        <v>302</v>
      </c>
      <c r="E154" s="7" t="s">
        <v>425</v>
      </c>
      <c r="F154" s="7" t="s">
        <v>347</v>
      </c>
      <c r="G154" s="9">
        <v>41255</v>
      </c>
      <c r="H154" s="12">
        <f t="shared" ca="1" si="8"/>
        <v>10</v>
      </c>
      <c r="I154" s="31" t="s">
        <v>9</v>
      </c>
      <c r="J154" s="31">
        <v>1</v>
      </c>
      <c r="K154" s="43" t="s">
        <v>409</v>
      </c>
      <c r="L154" s="45">
        <f>30900+46812</f>
        <v>77712</v>
      </c>
      <c r="M154" s="51">
        <f t="shared" si="7"/>
        <v>6.4132432085824169E-3</v>
      </c>
    </row>
    <row r="155" spans="1:13" ht="30" customHeight="1" x14ac:dyDescent="0.35">
      <c r="A155" s="7">
        <v>154</v>
      </c>
      <c r="B155" s="35" t="s">
        <v>348</v>
      </c>
      <c r="C155" s="5">
        <v>1004279958</v>
      </c>
      <c r="D155" s="18" t="s">
        <v>32</v>
      </c>
      <c r="E155" s="18" t="s">
        <v>427</v>
      </c>
      <c r="F155" s="18" t="s">
        <v>349</v>
      </c>
      <c r="G155" s="19">
        <v>42965</v>
      </c>
      <c r="H155" s="12">
        <f t="shared" ca="1" si="8"/>
        <v>6</v>
      </c>
      <c r="I155" s="38" t="s">
        <v>8</v>
      </c>
      <c r="J155" s="38">
        <v>1</v>
      </c>
      <c r="K155" s="40" t="s">
        <v>491</v>
      </c>
      <c r="L155" s="46">
        <v>58202</v>
      </c>
      <c r="M155" s="51">
        <f t="shared" si="7"/>
        <v>4.803165292695E-3</v>
      </c>
    </row>
    <row r="156" spans="1:13" ht="30" customHeight="1" x14ac:dyDescent="0.35">
      <c r="A156" s="7">
        <v>155</v>
      </c>
      <c r="B156" s="35" t="s">
        <v>348</v>
      </c>
      <c r="C156" s="5">
        <v>1004279958</v>
      </c>
      <c r="D156" s="18" t="s">
        <v>32</v>
      </c>
      <c r="E156" s="18" t="s">
        <v>427</v>
      </c>
      <c r="F156" s="18" t="s">
        <v>350</v>
      </c>
      <c r="G156" s="19">
        <v>41296</v>
      </c>
      <c r="H156" s="12">
        <f t="shared" ca="1" si="8"/>
        <v>10</v>
      </c>
      <c r="I156" s="31" t="s">
        <v>9</v>
      </c>
      <c r="J156" s="31">
        <v>1</v>
      </c>
      <c r="K156" s="43" t="s">
        <v>409</v>
      </c>
      <c r="L156" s="45">
        <f>30900+46812</f>
        <v>77712</v>
      </c>
      <c r="M156" s="51">
        <f t="shared" si="7"/>
        <v>6.4132432085824169E-3</v>
      </c>
    </row>
    <row r="157" spans="1:13" ht="30" customHeight="1" x14ac:dyDescent="0.35">
      <c r="A157" s="7">
        <v>156</v>
      </c>
      <c r="B157" s="37" t="s">
        <v>351</v>
      </c>
      <c r="C157" s="32">
        <v>7602443</v>
      </c>
      <c r="D157" s="18" t="s">
        <v>32</v>
      </c>
      <c r="E157" s="18" t="s">
        <v>427</v>
      </c>
      <c r="F157" s="18" t="s">
        <v>352</v>
      </c>
      <c r="G157" s="19">
        <v>43609</v>
      </c>
      <c r="H157" s="12">
        <f t="shared" ca="1" si="8"/>
        <v>4</v>
      </c>
      <c r="I157" s="31" t="s">
        <v>9</v>
      </c>
      <c r="J157" s="31">
        <v>1</v>
      </c>
      <c r="K157" s="43" t="s">
        <v>406</v>
      </c>
      <c r="L157" s="45">
        <v>51976</v>
      </c>
      <c r="M157" s="51">
        <f t="shared" si="7"/>
        <v>4.28935980298126E-3</v>
      </c>
    </row>
    <row r="158" spans="1:13" ht="30" customHeight="1" x14ac:dyDescent="0.35">
      <c r="A158" s="7">
        <v>157</v>
      </c>
      <c r="B158" s="8" t="s">
        <v>353</v>
      </c>
      <c r="C158" s="12">
        <v>1082920445</v>
      </c>
      <c r="D158" s="8" t="s">
        <v>7</v>
      </c>
      <c r="E158" s="12" t="s">
        <v>422</v>
      </c>
      <c r="F158" s="8" t="s">
        <v>354</v>
      </c>
      <c r="G158" s="8" t="s">
        <v>355</v>
      </c>
      <c r="H158" s="7">
        <f t="shared" ca="1" si="8"/>
        <v>10</v>
      </c>
      <c r="I158" s="38" t="s">
        <v>8</v>
      </c>
      <c r="J158" s="38">
        <v>1</v>
      </c>
      <c r="K158" s="40" t="s">
        <v>408</v>
      </c>
      <c r="L158" s="46">
        <v>50900</v>
      </c>
      <c r="M158" s="51">
        <f t="shared" si="7"/>
        <v>4.2005620665643015E-3</v>
      </c>
    </row>
    <row r="159" spans="1:13" ht="30" customHeight="1" x14ac:dyDescent="0.35">
      <c r="A159" s="7">
        <v>158</v>
      </c>
      <c r="B159" s="8" t="s">
        <v>356</v>
      </c>
      <c r="C159" s="12">
        <v>72053455</v>
      </c>
      <c r="D159" s="8" t="s">
        <v>7</v>
      </c>
      <c r="E159" s="12" t="s">
        <v>422</v>
      </c>
      <c r="F159" s="8" t="s">
        <v>357</v>
      </c>
      <c r="G159" s="8" t="s">
        <v>358</v>
      </c>
      <c r="H159" s="7">
        <f t="shared" ca="1" si="8"/>
        <v>10</v>
      </c>
      <c r="I159" s="38" t="s">
        <v>8</v>
      </c>
      <c r="J159" s="38">
        <v>1</v>
      </c>
      <c r="K159" s="40" t="s">
        <v>408</v>
      </c>
      <c r="L159" s="46">
        <v>50900</v>
      </c>
      <c r="M159" s="51">
        <f t="shared" si="7"/>
        <v>4.2005620665643015E-3</v>
      </c>
    </row>
    <row r="160" spans="1:13" ht="30" customHeight="1" x14ac:dyDescent="0.35">
      <c r="A160" s="7">
        <v>159</v>
      </c>
      <c r="B160" s="8" t="s">
        <v>359</v>
      </c>
      <c r="C160" s="12">
        <v>73269182</v>
      </c>
      <c r="D160" s="8" t="s">
        <v>7</v>
      </c>
      <c r="E160" s="12" t="s">
        <v>428</v>
      </c>
      <c r="F160" s="8" t="s">
        <v>360</v>
      </c>
      <c r="G160" s="8" t="s">
        <v>361</v>
      </c>
      <c r="H160" s="7">
        <f t="shared" ca="1" si="8"/>
        <v>3</v>
      </c>
      <c r="I160" s="31" t="s">
        <v>9</v>
      </c>
      <c r="J160" s="31">
        <v>1</v>
      </c>
      <c r="K160" s="43" t="s">
        <v>406</v>
      </c>
      <c r="L160" s="45">
        <v>51976</v>
      </c>
      <c r="M160" s="51">
        <f t="shared" si="7"/>
        <v>4.28935980298126E-3</v>
      </c>
    </row>
    <row r="161" spans="1:13" ht="30" customHeight="1" x14ac:dyDescent="0.35">
      <c r="A161" s="7">
        <v>160</v>
      </c>
      <c r="B161" s="8" t="s">
        <v>362</v>
      </c>
      <c r="C161" s="12">
        <v>1018511082</v>
      </c>
      <c r="D161" s="8" t="s">
        <v>7</v>
      </c>
      <c r="E161" s="12" t="s">
        <v>420</v>
      </c>
      <c r="F161" s="8" t="s">
        <v>363</v>
      </c>
      <c r="G161" s="8" t="s">
        <v>364</v>
      </c>
      <c r="H161" s="7">
        <f t="shared" ca="1" si="8"/>
        <v>0</v>
      </c>
      <c r="I161" s="31" t="s">
        <v>9</v>
      </c>
      <c r="J161" s="43">
        <v>1</v>
      </c>
      <c r="K161" s="43" t="s">
        <v>403</v>
      </c>
      <c r="L161" s="44">
        <v>47653</v>
      </c>
      <c r="M161" s="51">
        <f t="shared" si="7"/>
        <v>3.9326008675439816E-3</v>
      </c>
    </row>
    <row r="162" spans="1:13" ht="30" customHeight="1" x14ac:dyDescent="0.35">
      <c r="A162" s="7">
        <v>161</v>
      </c>
      <c r="B162" s="7" t="s">
        <v>365</v>
      </c>
      <c r="C162" s="29">
        <v>1048206369</v>
      </c>
      <c r="D162" s="8" t="s">
        <v>32</v>
      </c>
      <c r="E162" s="12" t="s">
        <v>429</v>
      </c>
      <c r="F162" s="8" t="s">
        <v>366</v>
      </c>
      <c r="G162" s="25" t="s">
        <v>367</v>
      </c>
      <c r="H162" s="7">
        <f t="shared" ca="1" si="8"/>
        <v>5</v>
      </c>
      <c r="I162" s="31" t="s">
        <v>9</v>
      </c>
      <c r="J162" s="31">
        <v>1</v>
      </c>
      <c r="K162" s="43" t="s">
        <v>406</v>
      </c>
      <c r="L162" s="45">
        <v>51976</v>
      </c>
      <c r="M162" s="51">
        <f t="shared" si="7"/>
        <v>4.28935980298126E-3</v>
      </c>
    </row>
    <row r="163" spans="1:13" ht="30" customHeight="1" x14ac:dyDescent="0.35">
      <c r="A163" s="7">
        <v>162</v>
      </c>
      <c r="B163" s="7" t="s">
        <v>368</v>
      </c>
      <c r="C163" s="29">
        <v>1121334652</v>
      </c>
      <c r="D163" s="8" t="s">
        <v>32</v>
      </c>
      <c r="E163" s="12" t="s">
        <v>429</v>
      </c>
      <c r="F163" s="8" t="s">
        <v>369</v>
      </c>
      <c r="G163" s="25" t="s">
        <v>370</v>
      </c>
      <c r="H163" s="7">
        <f t="shared" ca="1" si="8"/>
        <v>2</v>
      </c>
      <c r="I163" s="31" t="s">
        <v>9</v>
      </c>
      <c r="J163" s="31">
        <v>1</v>
      </c>
      <c r="K163" s="43" t="s">
        <v>490</v>
      </c>
      <c r="L163" s="45">
        <v>55426</v>
      </c>
      <c r="M163" s="51">
        <f t="shared" si="7"/>
        <v>4.5740737348014338E-3</v>
      </c>
    </row>
    <row r="164" spans="1:13" ht="30" customHeight="1" x14ac:dyDescent="0.35">
      <c r="A164" s="7">
        <v>163</v>
      </c>
      <c r="B164" s="6" t="s">
        <v>371</v>
      </c>
      <c r="C164" s="30">
        <v>1064111875</v>
      </c>
      <c r="D164" s="8" t="s">
        <v>32</v>
      </c>
      <c r="E164" s="12" t="s">
        <v>429</v>
      </c>
      <c r="F164" s="8" t="s">
        <v>372</v>
      </c>
      <c r="G164" s="25" t="s">
        <v>373</v>
      </c>
      <c r="H164" s="7">
        <f t="shared" ca="1" si="8"/>
        <v>10</v>
      </c>
      <c r="I164" s="31" t="s">
        <v>9</v>
      </c>
      <c r="J164" s="31">
        <v>1</v>
      </c>
      <c r="K164" s="43" t="s">
        <v>409</v>
      </c>
      <c r="L164" s="45">
        <f>30900+46812</f>
        <v>77712</v>
      </c>
      <c r="M164" s="51">
        <f t="shared" si="7"/>
        <v>6.4132432085824169E-3</v>
      </c>
    </row>
    <row r="165" spans="1:13" ht="30" customHeight="1" x14ac:dyDescent="0.35">
      <c r="A165" s="7">
        <v>164</v>
      </c>
      <c r="B165" s="6" t="s">
        <v>371</v>
      </c>
      <c r="C165" s="30">
        <v>1064111875</v>
      </c>
      <c r="D165" s="8" t="s">
        <v>32</v>
      </c>
      <c r="E165" s="12" t="s">
        <v>429</v>
      </c>
      <c r="F165" s="8" t="s">
        <v>374</v>
      </c>
      <c r="G165" s="25" t="s">
        <v>375</v>
      </c>
      <c r="H165" s="7">
        <f t="shared" ca="1" si="8"/>
        <v>8</v>
      </c>
      <c r="I165" s="31" t="s">
        <v>9</v>
      </c>
      <c r="J165" s="31">
        <v>1</v>
      </c>
      <c r="K165" s="43" t="s">
        <v>407</v>
      </c>
      <c r="L165" s="45">
        <v>59737</v>
      </c>
      <c r="M165" s="51">
        <f t="shared" si="7"/>
        <v>4.9298423609106419E-3</v>
      </c>
    </row>
    <row r="166" spans="1:13" ht="30" customHeight="1" x14ac:dyDescent="0.35">
      <c r="A166" s="7">
        <v>165</v>
      </c>
      <c r="B166" s="6" t="s">
        <v>371</v>
      </c>
      <c r="C166" s="30">
        <v>1064111875</v>
      </c>
      <c r="D166" s="8" t="s">
        <v>32</v>
      </c>
      <c r="E166" s="12" t="s">
        <v>429</v>
      </c>
      <c r="F166" s="8" t="s">
        <v>376</v>
      </c>
      <c r="G166" s="25" t="s">
        <v>377</v>
      </c>
      <c r="H166" s="7">
        <f t="shared" ca="1" si="8"/>
        <v>6</v>
      </c>
      <c r="I166" s="38" t="s">
        <v>8</v>
      </c>
      <c r="J166" s="38">
        <v>1</v>
      </c>
      <c r="K166" s="40" t="s">
        <v>491</v>
      </c>
      <c r="L166" s="46">
        <v>58202</v>
      </c>
      <c r="M166" s="51">
        <f t="shared" si="7"/>
        <v>4.803165292695E-3</v>
      </c>
    </row>
    <row r="167" spans="1:13" ht="30" customHeight="1" x14ac:dyDescent="0.35">
      <c r="A167" s="7">
        <v>166</v>
      </c>
      <c r="B167" s="6" t="s">
        <v>378</v>
      </c>
      <c r="C167" s="33">
        <v>1064109944</v>
      </c>
      <c r="D167" s="8" t="s">
        <v>32</v>
      </c>
      <c r="E167" s="12" t="s">
        <v>429</v>
      </c>
      <c r="F167" s="8" t="s">
        <v>379</v>
      </c>
      <c r="G167" s="25" t="s">
        <v>380</v>
      </c>
      <c r="H167" s="7">
        <f t="shared" ca="1" si="8"/>
        <v>7</v>
      </c>
      <c r="I167" s="31" t="s">
        <v>9</v>
      </c>
      <c r="J167" s="31">
        <v>1</v>
      </c>
      <c r="K167" s="43" t="s">
        <v>407</v>
      </c>
      <c r="L167" s="45">
        <v>59737</v>
      </c>
      <c r="M167" s="51">
        <f t="shared" si="7"/>
        <v>4.9298423609106419E-3</v>
      </c>
    </row>
    <row r="168" spans="1:13" ht="30" customHeight="1" x14ac:dyDescent="0.35">
      <c r="A168" s="7">
        <v>167</v>
      </c>
      <c r="B168" s="8" t="s">
        <v>381</v>
      </c>
      <c r="C168" s="34">
        <v>8799715</v>
      </c>
      <c r="D168" s="8" t="s">
        <v>7</v>
      </c>
      <c r="E168" s="12" t="s">
        <v>429</v>
      </c>
      <c r="F168" s="8" t="s">
        <v>382</v>
      </c>
      <c r="G168" s="25" t="s">
        <v>383</v>
      </c>
      <c r="H168" s="7">
        <f t="shared" ca="1" si="8"/>
        <v>10</v>
      </c>
      <c r="I168" s="38" t="s">
        <v>8</v>
      </c>
      <c r="J168" s="38">
        <v>1</v>
      </c>
      <c r="K168" s="40" t="s">
        <v>408</v>
      </c>
      <c r="L168" s="46">
        <v>50900</v>
      </c>
      <c r="M168" s="51">
        <f t="shared" si="7"/>
        <v>4.2005620665643015E-3</v>
      </c>
    </row>
    <row r="169" spans="1:13" ht="30" customHeight="1" x14ac:dyDescent="0.35">
      <c r="A169" s="7">
        <v>168</v>
      </c>
      <c r="B169" s="8" t="s">
        <v>381</v>
      </c>
      <c r="C169" s="34">
        <v>8799715</v>
      </c>
      <c r="D169" s="8" t="s">
        <v>7</v>
      </c>
      <c r="E169" s="12" t="s">
        <v>429</v>
      </c>
      <c r="F169" s="8" t="s">
        <v>384</v>
      </c>
      <c r="G169" s="25" t="s">
        <v>385</v>
      </c>
      <c r="H169" s="7">
        <f t="shared" ca="1" si="8"/>
        <v>7</v>
      </c>
      <c r="I169" s="31" t="s">
        <v>9</v>
      </c>
      <c r="J169" s="31">
        <v>1</v>
      </c>
      <c r="K169" s="43" t="s">
        <v>407</v>
      </c>
      <c r="L169" s="45">
        <v>59737</v>
      </c>
      <c r="M169" s="51">
        <f t="shared" si="7"/>
        <v>4.9298423609106419E-3</v>
      </c>
    </row>
    <row r="170" spans="1:13" ht="30" customHeight="1" x14ac:dyDescent="0.35">
      <c r="A170" s="7">
        <v>169</v>
      </c>
      <c r="B170" s="7" t="s">
        <v>386</v>
      </c>
      <c r="C170" s="29">
        <v>12523307</v>
      </c>
      <c r="D170" s="8" t="s">
        <v>32</v>
      </c>
      <c r="E170" s="12" t="s">
        <v>429</v>
      </c>
      <c r="F170" s="8" t="s">
        <v>387</v>
      </c>
      <c r="G170" s="25">
        <v>43074</v>
      </c>
      <c r="H170" s="7">
        <f t="shared" ca="1" si="8"/>
        <v>5</v>
      </c>
      <c r="I170" s="38" t="s">
        <v>8</v>
      </c>
      <c r="J170" s="38">
        <v>1</v>
      </c>
      <c r="K170" s="40" t="s">
        <v>405</v>
      </c>
      <c r="L170" s="46">
        <v>54730</v>
      </c>
      <c r="M170" s="51">
        <f t="shared" si="7"/>
        <v>4.5166357937733645E-3</v>
      </c>
    </row>
    <row r="171" spans="1:13" ht="30" customHeight="1" x14ac:dyDescent="0.35">
      <c r="A171" s="7">
        <v>170</v>
      </c>
      <c r="B171" s="47" t="s">
        <v>388</v>
      </c>
      <c r="C171" s="30">
        <v>1064120425</v>
      </c>
      <c r="D171" s="8" t="s">
        <v>32</v>
      </c>
      <c r="E171" s="12" t="s">
        <v>429</v>
      </c>
      <c r="F171" s="8" t="s">
        <v>389</v>
      </c>
      <c r="G171" s="25">
        <v>43125</v>
      </c>
      <c r="H171" s="7">
        <f t="shared" ca="1" si="8"/>
        <v>5</v>
      </c>
      <c r="I171" s="38" t="s">
        <v>8</v>
      </c>
      <c r="J171" s="38">
        <v>1</v>
      </c>
      <c r="K171" s="40" t="s">
        <v>405</v>
      </c>
      <c r="L171" s="46">
        <v>54730</v>
      </c>
      <c r="M171" s="51">
        <f t="shared" si="7"/>
        <v>4.5166357937733645E-3</v>
      </c>
    </row>
    <row r="172" spans="1:13" ht="30" customHeight="1" x14ac:dyDescent="0.35">
      <c r="A172" s="7">
        <v>171</v>
      </c>
      <c r="B172" s="8" t="s">
        <v>390</v>
      </c>
      <c r="C172" s="34">
        <v>1064106693</v>
      </c>
      <c r="D172" s="8" t="s">
        <v>32</v>
      </c>
      <c r="E172" s="12" t="s">
        <v>429</v>
      </c>
      <c r="F172" s="8" t="s">
        <v>391</v>
      </c>
      <c r="G172" s="25">
        <v>42734</v>
      </c>
      <c r="H172" s="7">
        <f t="shared" ca="1" si="8"/>
        <v>6</v>
      </c>
      <c r="I172" s="38" t="s">
        <v>8</v>
      </c>
      <c r="J172" s="38">
        <v>1</v>
      </c>
      <c r="K172" s="40" t="s">
        <v>491</v>
      </c>
      <c r="L172" s="46">
        <v>58202</v>
      </c>
      <c r="M172" s="51">
        <f t="shared" si="7"/>
        <v>4.803165292695E-3</v>
      </c>
    </row>
    <row r="173" spans="1:13" ht="30" customHeight="1" x14ac:dyDescent="0.35">
      <c r="A173" s="7">
        <v>172</v>
      </c>
      <c r="B173" s="8" t="s">
        <v>392</v>
      </c>
      <c r="C173" s="34">
        <v>1035283426</v>
      </c>
      <c r="D173" s="8" t="s">
        <v>302</v>
      </c>
      <c r="E173" s="12" t="s">
        <v>429</v>
      </c>
      <c r="F173" s="8" t="s">
        <v>393</v>
      </c>
      <c r="G173" s="25">
        <v>42803</v>
      </c>
      <c r="H173" s="7">
        <f t="shared" ca="1" si="8"/>
        <v>6</v>
      </c>
      <c r="I173" s="31" t="s">
        <v>9</v>
      </c>
      <c r="J173" s="31">
        <v>1</v>
      </c>
      <c r="K173" s="43" t="s">
        <v>407</v>
      </c>
      <c r="L173" s="45">
        <v>59737</v>
      </c>
      <c r="M173" s="51">
        <f t="shared" si="7"/>
        <v>4.9298423609106419E-3</v>
      </c>
    </row>
    <row r="174" spans="1:13" ht="30" customHeight="1" x14ac:dyDescent="0.35">
      <c r="A174" s="7">
        <v>173</v>
      </c>
      <c r="B174" s="8" t="s">
        <v>394</v>
      </c>
      <c r="C174" s="34">
        <v>1007388540</v>
      </c>
      <c r="D174" s="8" t="s">
        <v>302</v>
      </c>
      <c r="E174" s="12" t="s">
        <v>429</v>
      </c>
      <c r="F174" s="7" t="s">
        <v>395</v>
      </c>
      <c r="G174" s="9">
        <v>43061</v>
      </c>
      <c r="H174" s="7">
        <f t="shared" ca="1" si="8"/>
        <v>5</v>
      </c>
      <c r="I174" s="31" t="s">
        <v>9</v>
      </c>
      <c r="J174" s="31">
        <v>1</v>
      </c>
      <c r="K174" s="43" t="s">
        <v>406</v>
      </c>
      <c r="L174" s="45">
        <v>51976</v>
      </c>
      <c r="M174" s="51">
        <f t="shared" si="7"/>
        <v>4.28935980298126E-3</v>
      </c>
    </row>
    <row r="175" spans="1:13" ht="30" customHeight="1" x14ac:dyDescent="0.35">
      <c r="A175" s="7">
        <v>174</v>
      </c>
      <c r="B175" s="7" t="s">
        <v>410</v>
      </c>
      <c r="C175" s="7" t="s">
        <v>410</v>
      </c>
      <c r="D175" s="8" t="s">
        <v>32</v>
      </c>
      <c r="E175" s="12" t="s">
        <v>424</v>
      </c>
      <c r="F175" s="7" t="s">
        <v>410</v>
      </c>
      <c r="G175" s="7" t="s">
        <v>410</v>
      </c>
      <c r="H175" s="7" t="s">
        <v>410</v>
      </c>
      <c r="I175" s="38" t="s">
        <v>8</v>
      </c>
      <c r="J175" s="40">
        <v>3</v>
      </c>
      <c r="K175" s="38" t="s">
        <v>402</v>
      </c>
      <c r="L175" s="46">
        <f>70576*J175</f>
        <v>211728</v>
      </c>
      <c r="M175" s="51">
        <f t="shared" si="7"/>
        <v>1.7473017784470069E-2</v>
      </c>
    </row>
    <row r="176" spans="1:13" ht="30" customHeight="1" x14ac:dyDescent="0.35">
      <c r="A176" s="7">
        <v>175</v>
      </c>
      <c r="B176" s="7" t="s">
        <v>410</v>
      </c>
      <c r="C176" s="7" t="s">
        <v>410</v>
      </c>
      <c r="D176" s="8" t="s">
        <v>32</v>
      </c>
      <c r="E176" s="12" t="s">
        <v>424</v>
      </c>
      <c r="F176" s="7" t="s">
        <v>410</v>
      </c>
      <c r="G176" s="7" t="s">
        <v>410</v>
      </c>
      <c r="H176" s="7" t="s">
        <v>410</v>
      </c>
      <c r="I176" s="31" t="s">
        <v>9</v>
      </c>
      <c r="J176" s="43">
        <v>3</v>
      </c>
      <c r="K176" s="43" t="s">
        <v>403</v>
      </c>
      <c r="L176" s="44">
        <f>47653*J176</f>
        <v>142959</v>
      </c>
      <c r="M176" s="51">
        <f t="shared" si="7"/>
        <v>1.1797802602631946E-2</v>
      </c>
    </row>
    <row r="177" spans="1:13" ht="30" customHeight="1" x14ac:dyDescent="0.35">
      <c r="A177" s="7">
        <v>176</v>
      </c>
      <c r="B177" s="7" t="s">
        <v>410</v>
      </c>
      <c r="C177" s="7" t="s">
        <v>410</v>
      </c>
      <c r="D177" s="8" t="s">
        <v>32</v>
      </c>
      <c r="E177" s="12" t="s">
        <v>424</v>
      </c>
      <c r="F177" s="7" t="s">
        <v>410</v>
      </c>
      <c r="G177" s="7" t="s">
        <v>410</v>
      </c>
      <c r="H177" s="7" t="s">
        <v>410</v>
      </c>
      <c r="I177" s="31" t="s">
        <v>9</v>
      </c>
      <c r="J177" s="31">
        <v>3</v>
      </c>
      <c r="K177" s="43" t="s">
        <v>490</v>
      </c>
      <c r="L177" s="45">
        <f>55426*J177</f>
        <v>166278</v>
      </c>
      <c r="M177" s="51">
        <f t="shared" si="7"/>
        <v>1.3722221204404302E-2</v>
      </c>
    </row>
    <row r="178" spans="1:13" ht="30" customHeight="1" x14ac:dyDescent="0.35">
      <c r="A178" s="7">
        <v>177</v>
      </c>
      <c r="B178" s="7" t="s">
        <v>410</v>
      </c>
      <c r="C178" s="7" t="s">
        <v>410</v>
      </c>
      <c r="D178" s="8" t="s">
        <v>32</v>
      </c>
      <c r="E178" s="12" t="s">
        <v>424</v>
      </c>
      <c r="F178" s="7" t="s">
        <v>410</v>
      </c>
      <c r="G178" s="7" t="s">
        <v>410</v>
      </c>
      <c r="H178" s="7" t="s">
        <v>410</v>
      </c>
      <c r="I178" s="38" t="s">
        <v>8</v>
      </c>
      <c r="J178" s="40">
        <v>3</v>
      </c>
      <c r="K178" s="40" t="s">
        <v>404</v>
      </c>
      <c r="L178" s="46">
        <f>74900*J178</f>
        <v>224700</v>
      </c>
      <c r="M178" s="51">
        <f t="shared" si="7"/>
        <v>1.8543542168113922E-2</v>
      </c>
    </row>
    <row r="179" spans="1:13" ht="30" customHeight="1" x14ac:dyDescent="0.35">
      <c r="A179" s="7">
        <v>178</v>
      </c>
      <c r="B179" s="7" t="s">
        <v>410</v>
      </c>
      <c r="C179" s="7" t="s">
        <v>410</v>
      </c>
      <c r="D179" s="8" t="s">
        <v>32</v>
      </c>
      <c r="E179" s="12" t="s">
        <v>424</v>
      </c>
      <c r="F179" s="7" t="s">
        <v>410</v>
      </c>
      <c r="G179" s="7" t="s">
        <v>410</v>
      </c>
      <c r="H179" s="7" t="s">
        <v>410</v>
      </c>
      <c r="I179" s="38" t="s">
        <v>8</v>
      </c>
      <c r="J179" s="40">
        <v>3</v>
      </c>
      <c r="K179" s="40" t="s">
        <v>405</v>
      </c>
      <c r="L179" s="46">
        <f>54730*J179</f>
        <v>164190</v>
      </c>
      <c r="M179" s="51">
        <f t="shared" si="7"/>
        <v>1.3549907381320092E-2</v>
      </c>
    </row>
    <row r="180" spans="1:13" ht="30" customHeight="1" x14ac:dyDescent="0.35">
      <c r="A180" s="7">
        <v>179</v>
      </c>
      <c r="B180" s="7" t="s">
        <v>410</v>
      </c>
      <c r="C180" s="7" t="s">
        <v>410</v>
      </c>
      <c r="D180" s="8" t="s">
        <v>32</v>
      </c>
      <c r="E180" s="12" t="s">
        <v>424</v>
      </c>
      <c r="F180" s="7" t="s">
        <v>410</v>
      </c>
      <c r="G180" s="7" t="s">
        <v>410</v>
      </c>
      <c r="H180" s="7" t="s">
        <v>410</v>
      </c>
      <c r="I180" s="31" t="s">
        <v>9</v>
      </c>
      <c r="J180" s="31">
        <v>3</v>
      </c>
      <c r="K180" s="43" t="s">
        <v>406</v>
      </c>
      <c r="L180" s="45">
        <f>51976*J180</f>
        <v>155928</v>
      </c>
      <c r="M180" s="51">
        <f t="shared" si="7"/>
        <v>1.2868079408943781E-2</v>
      </c>
    </row>
    <row r="181" spans="1:13" ht="30" customHeight="1" x14ac:dyDescent="0.35">
      <c r="A181" s="7">
        <v>180</v>
      </c>
      <c r="B181" s="7" t="s">
        <v>410</v>
      </c>
      <c r="C181" s="7" t="s">
        <v>410</v>
      </c>
      <c r="D181" s="8" t="s">
        <v>32</v>
      </c>
      <c r="E181" s="12" t="s">
        <v>424</v>
      </c>
      <c r="F181" s="7" t="s">
        <v>410</v>
      </c>
      <c r="G181" s="7" t="s">
        <v>410</v>
      </c>
      <c r="H181" s="7" t="s">
        <v>410</v>
      </c>
      <c r="I181" s="31" t="s">
        <v>9</v>
      </c>
      <c r="J181" s="31">
        <v>3</v>
      </c>
      <c r="K181" s="43" t="s">
        <v>407</v>
      </c>
      <c r="L181" s="45">
        <f>59737*J181</f>
        <v>179211</v>
      </c>
      <c r="M181" s="51">
        <f t="shared" si="7"/>
        <v>1.4789527082731927E-2</v>
      </c>
    </row>
    <row r="182" spans="1:13" ht="30" customHeight="1" x14ac:dyDescent="0.35">
      <c r="A182" s="7">
        <v>181</v>
      </c>
      <c r="B182" s="7" t="s">
        <v>410</v>
      </c>
      <c r="C182" s="7" t="s">
        <v>410</v>
      </c>
      <c r="D182" s="8" t="s">
        <v>32</v>
      </c>
      <c r="E182" s="12" t="s">
        <v>424</v>
      </c>
      <c r="F182" s="7" t="s">
        <v>410</v>
      </c>
      <c r="G182" s="7" t="s">
        <v>410</v>
      </c>
      <c r="H182" s="7" t="s">
        <v>410</v>
      </c>
      <c r="I182" s="38" t="s">
        <v>8</v>
      </c>
      <c r="J182" s="40">
        <v>4</v>
      </c>
      <c r="K182" s="40" t="s">
        <v>491</v>
      </c>
      <c r="L182" s="46">
        <f>58202*J182</f>
        <v>232808</v>
      </c>
      <c r="M182" s="51">
        <f t="shared" si="7"/>
        <v>1.921266117078E-2</v>
      </c>
    </row>
    <row r="183" spans="1:13" ht="30" customHeight="1" x14ac:dyDescent="0.35">
      <c r="A183" s="7">
        <v>182</v>
      </c>
      <c r="B183" s="7" t="s">
        <v>410</v>
      </c>
      <c r="C183" s="7" t="s">
        <v>410</v>
      </c>
      <c r="D183" s="8" t="s">
        <v>32</v>
      </c>
      <c r="E183" s="12" t="s">
        <v>424</v>
      </c>
      <c r="F183" s="7" t="s">
        <v>410</v>
      </c>
      <c r="G183" s="7" t="s">
        <v>410</v>
      </c>
      <c r="H183" s="7" t="s">
        <v>410</v>
      </c>
      <c r="I183" s="38" t="s">
        <v>8</v>
      </c>
      <c r="J183" s="40">
        <v>3</v>
      </c>
      <c r="K183" s="40" t="s">
        <v>408</v>
      </c>
      <c r="L183" s="46">
        <f>50900*J183</f>
        <v>152700</v>
      </c>
      <c r="M183" s="51">
        <f t="shared" si="7"/>
        <v>1.2601686199692905E-2</v>
      </c>
    </row>
    <row r="184" spans="1:13" ht="29" x14ac:dyDescent="0.35">
      <c r="A184" s="7">
        <v>183</v>
      </c>
      <c r="B184" s="7" t="s">
        <v>410</v>
      </c>
      <c r="C184" s="7" t="s">
        <v>410</v>
      </c>
      <c r="D184" s="8" t="s">
        <v>32</v>
      </c>
      <c r="E184" s="12" t="s">
        <v>424</v>
      </c>
      <c r="F184" s="7" t="s">
        <v>410</v>
      </c>
      <c r="G184" s="7" t="s">
        <v>410</v>
      </c>
      <c r="H184" s="7" t="s">
        <v>410</v>
      </c>
      <c r="I184" s="31" t="s">
        <v>9</v>
      </c>
      <c r="J184" s="31">
        <v>3</v>
      </c>
      <c r="K184" s="48" t="s">
        <v>409</v>
      </c>
      <c r="L184" s="45">
        <f>77712*J184</f>
        <v>233136</v>
      </c>
      <c r="M184" s="51">
        <f>L184/$L$185</f>
        <v>1.923972962574725E-2</v>
      </c>
    </row>
    <row r="185" spans="1:13" x14ac:dyDescent="0.35">
      <c r="K185" s="52" t="s">
        <v>411</v>
      </c>
      <c r="L185" s="42">
        <f>SUM(L2:L184)</f>
        <v>12117426</v>
      </c>
      <c r="M185" s="50">
        <f>L185/L185</f>
        <v>1</v>
      </c>
    </row>
    <row r="186" spans="1:13" x14ac:dyDescent="0.35">
      <c r="K186" s="53" t="s">
        <v>412</v>
      </c>
      <c r="L186" s="42">
        <f>L185*19%</f>
        <v>2302310.94</v>
      </c>
    </row>
    <row r="187" spans="1:13" x14ac:dyDescent="0.35">
      <c r="K187" s="53" t="s">
        <v>413</v>
      </c>
      <c r="L187" s="49">
        <f>L185+L186</f>
        <v>14419736.939999999</v>
      </c>
    </row>
  </sheetData>
  <autoFilter ref="A1:M187" xr:uid="{00000000-0001-0000-0000-000000000000}"/>
  <conditionalFormatting sqref="B131:B133">
    <cfRule type="expression" dxfId="4" priority="3">
      <formula>$X131&gt;170</formula>
    </cfRule>
  </conditionalFormatting>
  <conditionalFormatting sqref="B162:B163">
    <cfRule type="expression" dxfId="3" priority="2">
      <formula>$X162&gt;170</formula>
    </cfRule>
  </conditionalFormatting>
  <conditionalFormatting sqref="B170">
    <cfRule type="expression" dxfId="2" priority="1">
      <formula>$X170&gt;170</formula>
    </cfRule>
  </conditionalFormatting>
  <conditionalFormatting sqref="F2:F16 F18:F130 F17:H17">
    <cfRule type="duplicateValues" dxfId="1" priority="8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A9E9D-7902-407D-9E11-A6EE896765F9}">
  <dimension ref="A3:B7"/>
  <sheetViews>
    <sheetView workbookViewId="0">
      <selection activeCell="A10" sqref="A10"/>
    </sheetView>
  </sheetViews>
  <sheetFormatPr baseColWidth="10" defaultRowHeight="14.5" x14ac:dyDescent="0.35"/>
  <cols>
    <col min="1" max="1" width="23.90625" bestFit="1" customWidth="1"/>
    <col min="2" max="2" width="14.26953125" bestFit="1" customWidth="1"/>
  </cols>
  <sheetData>
    <row r="3" spans="1:2" x14ac:dyDescent="0.35">
      <c r="A3" s="60" t="s">
        <v>494</v>
      </c>
      <c r="B3" t="s">
        <v>496</v>
      </c>
    </row>
    <row r="4" spans="1:2" x14ac:dyDescent="0.35">
      <c r="A4" s="61" t="s">
        <v>424</v>
      </c>
      <c r="B4" s="63">
        <v>176400</v>
      </c>
    </row>
    <row r="5" spans="1:2" x14ac:dyDescent="0.35">
      <c r="A5" s="61" t="s">
        <v>480</v>
      </c>
      <c r="B5" s="63">
        <v>962479</v>
      </c>
    </row>
    <row r="6" spans="1:2" x14ac:dyDescent="0.35">
      <c r="A6" s="61" t="s">
        <v>481</v>
      </c>
      <c r="B6" s="63">
        <v>1742512</v>
      </c>
    </row>
    <row r="7" spans="1:2" x14ac:dyDescent="0.35">
      <c r="A7" s="61" t="s">
        <v>495</v>
      </c>
      <c r="B7" s="63">
        <v>2881391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97F12-59B0-478F-A74A-6FD5C3A79622}">
  <dimension ref="A1:J51"/>
  <sheetViews>
    <sheetView workbookViewId="0">
      <selection sqref="A1:I48"/>
    </sheetView>
  </sheetViews>
  <sheetFormatPr baseColWidth="10" defaultRowHeight="14.5" x14ac:dyDescent="0.35"/>
  <cols>
    <col min="1" max="1" width="4.7265625" customWidth="1"/>
    <col min="2" max="2" width="37.54296875" customWidth="1"/>
    <col min="3" max="3" width="30.54296875" bestFit="1" customWidth="1"/>
    <col min="4" max="4" width="26.54296875" bestFit="1" customWidth="1"/>
    <col min="5" max="5" width="12.26953125" bestFit="1" customWidth="1"/>
    <col min="6" max="6" width="9.81640625" bestFit="1" customWidth="1"/>
    <col min="7" max="7" width="5.54296875" bestFit="1" customWidth="1"/>
    <col min="8" max="8" width="54.36328125" bestFit="1" customWidth="1"/>
    <col min="9" max="9" width="12.6328125" style="42" bestFit="1" customWidth="1"/>
    <col min="10" max="10" width="5.81640625" bestFit="1" customWidth="1"/>
  </cols>
  <sheetData>
    <row r="1" spans="1:10" x14ac:dyDescent="0.35">
      <c r="A1" s="39" t="s">
        <v>431</v>
      </c>
      <c r="B1" s="39" t="s">
        <v>0</v>
      </c>
      <c r="C1" s="39" t="s">
        <v>462</v>
      </c>
      <c r="D1" s="39" t="s">
        <v>463</v>
      </c>
      <c r="E1" s="39" t="s">
        <v>5</v>
      </c>
      <c r="F1" s="39" t="s">
        <v>6</v>
      </c>
      <c r="G1" s="39" t="s">
        <v>398</v>
      </c>
      <c r="H1" s="39" t="s">
        <v>399</v>
      </c>
      <c r="I1" s="41" t="s">
        <v>400</v>
      </c>
      <c r="J1" s="53"/>
    </row>
    <row r="2" spans="1:10" ht="30" customHeight="1" x14ac:dyDescent="0.35">
      <c r="A2" s="7">
        <v>1</v>
      </c>
      <c r="B2" s="12" t="s">
        <v>432</v>
      </c>
      <c r="C2" s="7" t="s">
        <v>481</v>
      </c>
      <c r="D2" s="12" t="s">
        <v>464</v>
      </c>
      <c r="E2" s="14">
        <v>2</v>
      </c>
      <c r="F2" s="38" t="s">
        <v>8</v>
      </c>
      <c r="G2" s="38">
        <v>1</v>
      </c>
      <c r="H2" s="40" t="s">
        <v>486</v>
      </c>
      <c r="I2" s="46">
        <v>59344</v>
      </c>
      <c r="J2" s="51">
        <f>I2/$I$49</f>
        <v>2.0595608162863006E-2</v>
      </c>
    </row>
    <row r="3" spans="1:10" ht="30" customHeight="1" x14ac:dyDescent="0.35">
      <c r="A3" s="7">
        <v>2</v>
      </c>
      <c r="B3" s="12" t="s">
        <v>433</v>
      </c>
      <c r="C3" s="7" t="s">
        <v>481</v>
      </c>
      <c r="D3" s="12" t="s">
        <v>464</v>
      </c>
      <c r="E3" s="14">
        <v>5</v>
      </c>
      <c r="F3" s="38" t="s">
        <v>8</v>
      </c>
      <c r="G3" s="38">
        <v>1</v>
      </c>
      <c r="H3" s="40" t="s">
        <v>485</v>
      </c>
      <c r="I3" s="46">
        <v>62224</v>
      </c>
      <c r="J3" s="51">
        <f t="shared" ref="J3:J48" si="0">I3/$I$49</f>
        <v>2.1595125409914866E-2</v>
      </c>
    </row>
    <row r="4" spans="1:10" ht="30" customHeight="1" x14ac:dyDescent="0.35">
      <c r="A4" s="7">
        <v>3</v>
      </c>
      <c r="B4" s="12" t="s">
        <v>434</v>
      </c>
      <c r="C4" s="7" t="s">
        <v>481</v>
      </c>
      <c r="D4" s="12" t="s">
        <v>464</v>
      </c>
      <c r="E4" s="14">
        <v>4</v>
      </c>
      <c r="F4" s="31" t="s">
        <v>9</v>
      </c>
      <c r="G4" s="31">
        <v>1</v>
      </c>
      <c r="H4" s="43" t="s">
        <v>482</v>
      </c>
      <c r="I4" s="45">
        <v>52032</v>
      </c>
      <c r="J4" s="51">
        <f t="shared" si="0"/>
        <v>1.8057944930070232E-2</v>
      </c>
    </row>
    <row r="5" spans="1:10" ht="30" customHeight="1" x14ac:dyDescent="0.35">
      <c r="A5" s="7">
        <v>4</v>
      </c>
      <c r="B5" s="12" t="s">
        <v>435</v>
      </c>
      <c r="C5" s="7" t="s">
        <v>481</v>
      </c>
      <c r="D5" s="12" t="s">
        <v>464</v>
      </c>
      <c r="E5" s="14">
        <v>3</v>
      </c>
      <c r="F5" s="38" t="s">
        <v>8</v>
      </c>
      <c r="G5" s="38">
        <v>1</v>
      </c>
      <c r="H5" s="40" t="s">
        <v>485</v>
      </c>
      <c r="I5" s="46">
        <v>62224</v>
      </c>
      <c r="J5" s="51">
        <f t="shared" si="0"/>
        <v>2.1595125409914866E-2</v>
      </c>
    </row>
    <row r="6" spans="1:10" ht="30" customHeight="1" x14ac:dyDescent="0.35">
      <c r="A6" s="7">
        <v>5</v>
      </c>
      <c r="B6" s="12" t="s">
        <v>436</v>
      </c>
      <c r="C6" s="7" t="s">
        <v>481</v>
      </c>
      <c r="D6" s="12" t="s">
        <v>464</v>
      </c>
      <c r="E6" s="14">
        <v>6</v>
      </c>
      <c r="F6" s="31" t="s">
        <v>9</v>
      </c>
      <c r="G6" s="31">
        <v>1</v>
      </c>
      <c r="H6" s="43" t="s">
        <v>483</v>
      </c>
      <c r="I6" s="45">
        <v>57828</v>
      </c>
      <c r="J6" s="51">
        <f t="shared" si="0"/>
        <v>2.0069473389762098E-2</v>
      </c>
    </row>
    <row r="7" spans="1:10" ht="30" customHeight="1" x14ac:dyDescent="0.35">
      <c r="A7" s="7">
        <v>6</v>
      </c>
      <c r="B7" s="12" t="s">
        <v>437</v>
      </c>
      <c r="C7" s="7" t="s">
        <v>481</v>
      </c>
      <c r="D7" s="12" t="s">
        <v>464</v>
      </c>
      <c r="E7" s="14">
        <v>4</v>
      </c>
      <c r="F7" s="31" t="s">
        <v>9</v>
      </c>
      <c r="G7" s="31">
        <v>1</v>
      </c>
      <c r="H7" s="43" t="s">
        <v>482</v>
      </c>
      <c r="I7" s="45">
        <v>52032</v>
      </c>
      <c r="J7" s="51">
        <f t="shared" si="0"/>
        <v>1.8057944930070232E-2</v>
      </c>
    </row>
    <row r="8" spans="1:10" ht="30" customHeight="1" x14ac:dyDescent="0.35">
      <c r="A8" s="7">
        <v>7</v>
      </c>
      <c r="B8" s="12" t="s">
        <v>438</v>
      </c>
      <c r="C8" s="7" t="s">
        <v>481</v>
      </c>
      <c r="D8" s="12" t="s">
        <v>464</v>
      </c>
      <c r="E8" s="14">
        <v>3</v>
      </c>
      <c r="F8" s="31" t="s">
        <v>9</v>
      </c>
      <c r="G8" s="31">
        <v>1</v>
      </c>
      <c r="H8" s="43" t="s">
        <v>482</v>
      </c>
      <c r="I8" s="45">
        <v>52032</v>
      </c>
      <c r="J8" s="51">
        <f t="shared" si="0"/>
        <v>1.8057944930070232E-2</v>
      </c>
    </row>
    <row r="9" spans="1:10" ht="30" customHeight="1" x14ac:dyDescent="0.35">
      <c r="A9" s="7">
        <v>8</v>
      </c>
      <c r="B9" s="12" t="s">
        <v>439</v>
      </c>
      <c r="C9" s="7" t="s">
        <v>481</v>
      </c>
      <c r="D9" s="12" t="s">
        <v>464</v>
      </c>
      <c r="E9" s="14">
        <v>3</v>
      </c>
      <c r="F9" s="38" t="s">
        <v>8</v>
      </c>
      <c r="G9" s="38">
        <v>1</v>
      </c>
      <c r="H9" s="40" t="s">
        <v>485</v>
      </c>
      <c r="I9" s="46">
        <v>62224</v>
      </c>
      <c r="J9" s="51">
        <f t="shared" si="0"/>
        <v>2.1595125409914866E-2</v>
      </c>
    </row>
    <row r="10" spans="1:10" ht="30" customHeight="1" x14ac:dyDescent="0.35">
      <c r="A10" s="7">
        <v>9</v>
      </c>
      <c r="B10" s="12" t="s">
        <v>440</v>
      </c>
      <c r="C10" s="7" t="s">
        <v>481</v>
      </c>
      <c r="D10" s="12" t="s">
        <v>464</v>
      </c>
      <c r="E10" s="14">
        <v>3</v>
      </c>
      <c r="F10" s="31" t="s">
        <v>9</v>
      </c>
      <c r="G10" s="31">
        <v>1</v>
      </c>
      <c r="H10" s="43" t="s">
        <v>482</v>
      </c>
      <c r="I10" s="45">
        <v>52032</v>
      </c>
      <c r="J10" s="51">
        <f t="shared" si="0"/>
        <v>1.8057944930070232E-2</v>
      </c>
    </row>
    <row r="11" spans="1:10" ht="30" customHeight="1" x14ac:dyDescent="0.35">
      <c r="A11" s="7">
        <v>10</v>
      </c>
      <c r="B11" s="12" t="s">
        <v>441</v>
      </c>
      <c r="C11" s="7" t="s">
        <v>481</v>
      </c>
      <c r="D11" s="12" t="s">
        <v>464</v>
      </c>
      <c r="E11" s="14">
        <v>2</v>
      </c>
      <c r="F11" s="31" t="s">
        <v>9</v>
      </c>
      <c r="G11" s="31">
        <v>1</v>
      </c>
      <c r="H11" s="43" t="s">
        <v>489</v>
      </c>
      <c r="I11" s="45">
        <v>44342</v>
      </c>
      <c r="J11" s="51">
        <f t="shared" si="0"/>
        <v>1.5389095058601905E-2</v>
      </c>
    </row>
    <row r="12" spans="1:10" ht="30" customHeight="1" x14ac:dyDescent="0.35">
      <c r="A12" s="7">
        <v>11</v>
      </c>
      <c r="B12" s="7" t="s">
        <v>442</v>
      </c>
      <c r="C12" s="7" t="s">
        <v>481</v>
      </c>
      <c r="D12" s="12" t="s">
        <v>464</v>
      </c>
      <c r="E12" s="14">
        <v>3</v>
      </c>
      <c r="F12" s="38" t="s">
        <v>8</v>
      </c>
      <c r="G12" s="38">
        <v>1</v>
      </c>
      <c r="H12" s="40" t="s">
        <v>485</v>
      </c>
      <c r="I12" s="46">
        <v>62224</v>
      </c>
      <c r="J12" s="51">
        <f t="shared" si="0"/>
        <v>2.1595125409914866E-2</v>
      </c>
    </row>
    <row r="13" spans="1:10" ht="30" customHeight="1" x14ac:dyDescent="0.35">
      <c r="A13" s="7">
        <v>12</v>
      </c>
      <c r="B13" s="13" t="s">
        <v>443</v>
      </c>
      <c r="C13" s="7" t="s">
        <v>481</v>
      </c>
      <c r="D13" s="12" t="s">
        <v>464</v>
      </c>
      <c r="E13" s="14">
        <v>3</v>
      </c>
      <c r="F13" s="31" t="s">
        <v>9</v>
      </c>
      <c r="G13" s="31">
        <v>1</v>
      </c>
      <c r="H13" s="43" t="s">
        <v>482</v>
      </c>
      <c r="I13" s="45">
        <v>52032</v>
      </c>
      <c r="J13" s="51">
        <f t="shared" si="0"/>
        <v>1.8057944930070232E-2</v>
      </c>
    </row>
    <row r="14" spans="1:10" ht="30" customHeight="1" x14ac:dyDescent="0.35">
      <c r="A14" s="7">
        <v>13</v>
      </c>
      <c r="B14" s="13" t="s">
        <v>444</v>
      </c>
      <c r="C14" s="7" t="s">
        <v>481</v>
      </c>
      <c r="D14" s="12" t="s">
        <v>464</v>
      </c>
      <c r="E14" s="14">
        <v>3</v>
      </c>
      <c r="F14" s="31" t="s">
        <v>9</v>
      </c>
      <c r="G14" s="31">
        <v>1</v>
      </c>
      <c r="H14" s="43" t="s">
        <v>482</v>
      </c>
      <c r="I14" s="45">
        <v>52032</v>
      </c>
      <c r="J14" s="51">
        <f t="shared" si="0"/>
        <v>1.8057944930070232E-2</v>
      </c>
    </row>
    <row r="15" spans="1:10" ht="30" customHeight="1" x14ac:dyDescent="0.35">
      <c r="A15" s="7">
        <v>14</v>
      </c>
      <c r="B15" s="13" t="s">
        <v>445</v>
      </c>
      <c r="C15" s="7" t="s">
        <v>481</v>
      </c>
      <c r="D15" s="12" t="s">
        <v>464</v>
      </c>
      <c r="E15" s="14">
        <v>3</v>
      </c>
      <c r="F15" s="38" t="s">
        <v>8</v>
      </c>
      <c r="G15" s="38">
        <v>1</v>
      </c>
      <c r="H15" s="40" t="s">
        <v>485</v>
      </c>
      <c r="I15" s="46">
        <v>62224</v>
      </c>
      <c r="J15" s="51">
        <f t="shared" si="0"/>
        <v>2.1595125409914866E-2</v>
      </c>
    </row>
    <row r="16" spans="1:10" ht="30" customHeight="1" x14ac:dyDescent="0.35">
      <c r="A16" s="7">
        <v>15</v>
      </c>
      <c r="B16" s="13" t="s">
        <v>446</v>
      </c>
      <c r="C16" s="7" t="s">
        <v>481</v>
      </c>
      <c r="D16" s="12" t="s">
        <v>464</v>
      </c>
      <c r="E16" s="14">
        <v>4</v>
      </c>
      <c r="F16" s="38" t="s">
        <v>8</v>
      </c>
      <c r="G16" s="38">
        <v>1</v>
      </c>
      <c r="H16" s="40" t="s">
        <v>485</v>
      </c>
      <c r="I16" s="46">
        <v>62224</v>
      </c>
      <c r="J16" s="51">
        <f t="shared" si="0"/>
        <v>2.1595125409914866E-2</v>
      </c>
    </row>
    <row r="17" spans="1:10" ht="30" customHeight="1" x14ac:dyDescent="0.35">
      <c r="A17" s="7">
        <v>16</v>
      </c>
      <c r="B17" s="15" t="s">
        <v>447</v>
      </c>
      <c r="C17" s="7" t="s">
        <v>481</v>
      </c>
      <c r="D17" s="12" t="s">
        <v>464</v>
      </c>
      <c r="E17" s="14">
        <v>6</v>
      </c>
      <c r="F17" s="38" t="s">
        <v>8</v>
      </c>
      <c r="G17" s="38">
        <v>1</v>
      </c>
      <c r="H17" s="40" t="s">
        <v>484</v>
      </c>
      <c r="I17" s="46">
        <v>69960</v>
      </c>
      <c r="J17" s="51">
        <f t="shared" si="0"/>
        <v>2.4279939792968049E-2</v>
      </c>
    </row>
    <row r="18" spans="1:10" ht="30" customHeight="1" x14ac:dyDescent="0.35">
      <c r="A18" s="7">
        <v>17</v>
      </c>
      <c r="B18" s="15" t="s">
        <v>448</v>
      </c>
      <c r="C18" s="7" t="s">
        <v>481</v>
      </c>
      <c r="D18" s="12" t="s">
        <v>464</v>
      </c>
      <c r="E18" s="14">
        <v>3</v>
      </c>
      <c r="F18" s="38" t="s">
        <v>8</v>
      </c>
      <c r="G18" s="38">
        <v>1</v>
      </c>
      <c r="H18" s="40" t="s">
        <v>485</v>
      </c>
      <c r="I18" s="46">
        <v>62224</v>
      </c>
      <c r="J18" s="51">
        <f t="shared" si="0"/>
        <v>2.1595125409914866E-2</v>
      </c>
    </row>
    <row r="19" spans="1:10" ht="30" customHeight="1" x14ac:dyDescent="0.35">
      <c r="A19" s="7">
        <v>18</v>
      </c>
      <c r="B19" s="15" t="s">
        <v>449</v>
      </c>
      <c r="C19" s="7" t="s">
        <v>481</v>
      </c>
      <c r="D19" s="12" t="s">
        <v>464</v>
      </c>
      <c r="E19" s="14">
        <v>3</v>
      </c>
      <c r="F19" s="31" t="s">
        <v>9</v>
      </c>
      <c r="G19" s="31">
        <v>1</v>
      </c>
      <c r="H19" s="43" t="s">
        <v>482</v>
      </c>
      <c r="I19" s="45">
        <v>52032</v>
      </c>
      <c r="J19" s="51">
        <f t="shared" si="0"/>
        <v>1.8057944930070232E-2</v>
      </c>
    </row>
    <row r="20" spans="1:10" ht="30" customHeight="1" x14ac:dyDescent="0.35">
      <c r="A20" s="7">
        <v>19</v>
      </c>
      <c r="B20" s="12" t="s">
        <v>450</v>
      </c>
      <c r="C20" s="7" t="s">
        <v>481</v>
      </c>
      <c r="D20" s="12" t="s">
        <v>464</v>
      </c>
      <c r="E20" s="14">
        <v>6</v>
      </c>
      <c r="F20" s="38" t="s">
        <v>8</v>
      </c>
      <c r="G20" s="38">
        <v>1</v>
      </c>
      <c r="H20" s="40" t="s">
        <v>484</v>
      </c>
      <c r="I20" s="46">
        <v>69960</v>
      </c>
      <c r="J20" s="51">
        <f t="shared" si="0"/>
        <v>2.4279939792968049E-2</v>
      </c>
    </row>
    <row r="21" spans="1:10" ht="30" customHeight="1" x14ac:dyDescent="0.35">
      <c r="A21" s="7">
        <v>20</v>
      </c>
      <c r="B21" s="12" t="s">
        <v>451</v>
      </c>
      <c r="C21" s="7" t="s">
        <v>481</v>
      </c>
      <c r="D21" s="12" t="s">
        <v>464</v>
      </c>
      <c r="E21" s="14">
        <v>3</v>
      </c>
      <c r="F21" s="31" t="s">
        <v>9</v>
      </c>
      <c r="G21" s="31">
        <v>1</v>
      </c>
      <c r="H21" s="43" t="s">
        <v>482</v>
      </c>
      <c r="I21" s="45">
        <v>52032</v>
      </c>
      <c r="J21" s="51">
        <f t="shared" si="0"/>
        <v>1.8057944930070232E-2</v>
      </c>
    </row>
    <row r="22" spans="1:10" ht="30" customHeight="1" x14ac:dyDescent="0.35">
      <c r="A22" s="7">
        <v>21</v>
      </c>
      <c r="B22" s="12" t="s">
        <v>452</v>
      </c>
      <c r="C22" s="7" t="s">
        <v>481</v>
      </c>
      <c r="D22" s="12" t="s">
        <v>464</v>
      </c>
      <c r="E22" s="14">
        <v>5</v>
      </c>
      <c r="F22" s="38" t="s">
        <v>8</v>
      </c>
      <c r="G22" s="38">
        <v>1</v>
      </c>
      <c r="H22" s="40" t="s">
        <v>485</v>
      </c>
      <c r="I22" s="46">
        <v>62224</v>
      </c>
      <c r="J22" s="51">
        <f t="shared" si="0"/>
        <v>2.1595125409914866E-2</v>
      </c>
    </row>
    <row r="23" spans="1:10" ht="30" customHeight="1" x14ac:dyDescent="0.35">
      <c r="A23" s="7">
        <v>22</v>
      </c>
      <c r="B23" s="12" t="s">
        <v>453</v>
      </c>
      <c r="C23" s="7" t="s">
        <v>481</v>
      </c>
      <c r="D23" s="12" t="s">
        <v>464</v>
      </c>
      <c r="E23" s="14">
        <v>4</v>
      </c>
      <c r="F23" s="31" t="s">
        <v>9</v>
      </c>
      <c r="G23" s="31">
        <v>1</v>
      </c>
      <c r="H23" s="43" t="s">
        <v>482</v>
      </c>
      <c r="I23" s="45">
        <v>52032</v>
      </c>
      <c r="J23" s="51">
        <f t="shared" si="0"/>
        <v>1.8057944930070232E-2</v>
      </c>
    </row>
    <row r="24" spans="1:10" ht="30" customHeight="1" x14ac:dyDescent="0.35">
      <c r="A24" s="7">
        <v>23</v>
      </c>
      <c r="B24" s="12" t="s">
        <v>454</v>
      </c>
      <c r="C24" s="7" t="s">
        <v>481</v>
      </c>
      <c r="D24" s="12" t="s">
        <v>464</v>
      </c>
      <c r="E24" s="14">
        <v>3</v>
      </c>
      <c r="F24" s="38" t="s">
        <v>8</v>
      </c>
      <c r="G24" s="38">
        <v>1</v>
      </c>
      <c r="H24" s="40" t="s">
        <v>485</v>
      </c>
      <c r="I24" s="46">
        <v>62224</v>
      </c>
      <c r="J24" s="51">
        <f t="shared" si="0"/>
        <v>2.1595125409914866E-2</v>
      </c>
    </row>
    <row r="25" spans="1:10" ht="30" customHeight="1" x14ac:dyDescent="0.35">
      <c r="A25" s="7">
        <v>24</v>
      </c>
      <c r="B25" s="12" t="s">
        <v>455</v>
      </c>
      <c r="C25" s="7" t="s">
        <v>481</v>
      </c>
      <c r="D25" s="12" t="s">
        <v>464</v>
      </c>
      <c r="E25" s="14">
        <v>4</v>
      </c>
      <c r="F25" s="31" t="s">
        <v>9</v>
      </c>
      <c r="G25" s="31">
        <v>1</v>
      </c>
      <c r="H25" s="43" t="s">
        <v>482</v>
      </c>
      <c r="I25" s="45">
        <v>52032</v>
      </c>
      <c r="J25" s="51">
        <f t="shared" si="0"/>
        <v>1.8057944930070232E-2</v>
      </c>
    </row>
    <row r="26" spans="1:10" ht="30" customHeight="1" x14ac:dyDescent="0.35">
      <c r="A26" s="7">
        <v>25</v>
      </c>
      <c r="B26" s="12" t="s">
        <v>456</v>
      </c>
      <c r="C26" s="7" t="s">
        <v>481</v>
      </c>
      <c r="D26" s="12" t="s">
        <v>464</v>
      </c>
      <c r="E26" s="14">
        <v>2</v>
      </c>
      <c r="F26" s="31" t="s">
        <v>9</v>
      </c>
      <c r="G26" s="31">
        <v>1</v>
      </c>
      <c r="H26" s="43" t="s">
        <v>489</v>
      </c>
      <c r="I26" s="45">
        <v>44342</v>
      </c>
      <c r="J26" s="51">
        <f t="shared" si="0"/>
        <v>1.5389095058601905E-2</v>
      </c>
    </row>
    <row r="27" spans="1:10" ht="30" customHeight="1" x14ac:dyDescent="0.35">
      <c r="A27" s="7">
        <v>26</v>
      </c>
      <c r="B27" s="7" t="s">
        <v>457</v>
      </c>
      <c r="C27" s="7" t="s">
        <v>481</v>
      </c>
      <c r="D27" s="12" t="s">
        <v>464</v>
      </c>
      <c r="E27" s="14">
        <v>6</v>
      </c>
      <c r="F27" s="38" t="s">
        <v>8</v>
      </c>
      <c r="G27" s="38">
        <v>1</v>
      </c>
      <c r="H27" s="40" t="s">
        <v>484</v>
      </c>
      <c r="I27" s="46">
        <v>69960</v>
      </c>
      <c r="J27" s="51">
        <f t="shared" si="0"/>
        <v>2.4279939792968049E-2</v>
      </c>
    </row>
    <row r="28" spans="1:10" ht="30" customHeight="1" x14ac:dyDescent="0.35">
      <c r="A28" s="7">
        <v>27</v>
      </c>
      <c r="B28" s="56" t="s">
        <v>458</v>
      </c>
      <c r="C28" s="7" t="s">
        <v>481</v>
      </c>
      <c r="D28" s="12" t="s">
        <v>464</v>
      </c>
      <c r="E28" s="14">
        <v>6</v>
      </c>
      <c r="F28" s="38" t="s">
        <v>8</v>
      </c>
      <c r="G28" s="38">
        <v>1</v>
      </c>
      <c r="H28" s="40" t="s">
        <v>484</v>
      </c>
      <c r="I28" s="46">
        <v>69960</v>
      </c>
      <c r="J28" s="51">
        <f t="shared" si="0"/>
        <v>2.4279939792968049E-2</v>
      </c>
    </row>
    <row r="29" spans="1:10" ht="30" customHeight="1" x14ac:dyDescent="0.35">
      <c r="A29" s="7">
        <v>28</v>
      </c>
      <c r="B29" s="56" t="s">
        <v>459</v>
      </c>
      <c r="C29" s="7" t="s">
        <v>481</v>
      </c>
      <c r="D29" s="12" t="s">
        <v>464</v>
      </c>
      <c r="E29" s="14">
        <v>5</v>
      </c>
      <c r="F29" s="31" t="s">
        <v>9</v>
      </c>
      <c r="G29" s="31">
        <v>1</v>
      </c>
      <c r="H29" s="43" t="s">
        <v>482</v>
      </c>
      <c r="I29" s="45">
        <v>52032</v>
      </c>
      <c r="J29" s="51">
        <f t="shared" si="0"/>
        <v>1.8057944930070232E-2</v>
      </c>
    </row>
    <row r="30" spans="1:10" ht="30" customHeight="1" x14ac:dyDescent="0.35">
      <c r="A30" s="7">
        <v>29</v>
      </c>
      <c r="B30" s="56" t="s">
        <v>460</v>
      </c>
      <c r="C30" s="7" t="s">
        <v>481</v>
      </c>
      <c r="D30" s="12" t="s">
        <v>464</v>
      </c>
      <c r="E30" s="14">
        <v>3</v>
      </c>
      <c r="F30" s="38" t="s">
        <v>8</v>
      </c>
      <c r="G30" s="38">
        <v>1</v>
      </c>
      <c r="H30" s="40" t="s">
        <v>485</v>
      </c>
      <c r="I30" s="46">
        <v>62224</v>
      </c>
      <c r="J30" s="51">
        <f t="shared" si="0"/>
        <v>2.1595125409914866E-2</v>
      </c>
    </row>
    <row r="31" spans="1:10" s="1" customFormat="1" ht="30" customHeight="1" x14ac:dyDescent="0.35">
      <c r="A31" s="7">
        <v>30</v>
      </c>
      <c r="B31" s="54" t="s">
        <v>461</v>
      </c>
      <c r="C31" s="7" t="s">
        <v>481</v>
      </c>
      <c r="D31" s="12" t="s">
        <v>464</v>
      </c>
      <c r="E31" s="7">
        <v>3</v>
      </c>
      <c r="F31" s="38" t="s">
        <v>8</v>
      </c>
      <c r="G31" s="38">
        <v>1</v>
      </c>
      <c r="H31" s="40" t="s">
        <v>485</v>
      </c>
      <c r="I31" s="46">
        <v>62224</v>
      </c>
      <c r="J31" s="51">
        <f t="shared" si="0"/>
        <v>2.1595125409914866E-2</v>
      </c>
    </row>
    <row r="32" spans="1:10" s="1" customFormat="1" ht="30" customHeight="1" x14ac:dyDescent="0.35">
      <c r="A32" s="7">
        <v>31</v>
      </c>
      <c r="B32" s="7" t="s">
        <v>465</v>
      </c>
      <c r="C32" s="7" t="s">
        <v>480</v>
      </c>
      <c r="D32" s="12" t="s">
        <v>464</v>
      </c>
      <c r="E32" s="59">
        <v>6</v>
      </c>
      <c r="F32" s="38" t="s">
        <v>8</v>
      </c>
      <c r="G32" s="38">
        <v>1</v>
      </c>
      <c r="H32" s="40" t="s">
        <v>484</v>
      </c>
      <c r="I32" s="46">
        <v>69960</v>
      </c>
      <c r="J32" s="51">
        <f t="shared" si="0"/>
        <v>2.4279939792968049E-2</v>
      </c>
    </row>
    <row r="33" spans="1:10" s="1" customFormat="1" ht="30" customHeight="1" x14ac:dyDescent="0.35">
      <c r="A33" s="7">
        <v>32</v>
      </c>
      <c r="B33" s="7" t="s">
        <v>466</v>
      </c>
      <c r="C33" s="7" t="s">
        <v>480</v>
      </c>
      <c r="D33" s="12" t="s">
        <v>464</v>
      </c>
      <c r="E33" s="59">
        <v>7</v>
      </c>
      <c r="F33" s="38" t="s">
        <v>8</v>
      </c>
      <c r="G33" s="38">
        <v>1</v>
      </c>
      <c r="H33" s="40" t="s">
        <v>484</v>
      </c>
      <c r="I33" s="46">
        <v>69960</v>
      </c>
      <c r="J33" s="51">
        <f t="shared" si="0"/>
        <v>2.4279939792968049E-2</v>
      </c>
    </row>
    <row r="34" spans="1:10" s="1" customFormat="1" ht="30" customHeight="1" x14ac:dyDescent="0.35">
      <c r="A34" s="7">
        <v>33</v>
      </c>
      <c r="B34" s="7" t="s">
        <v>467</v>
      </c>
      <c r="C34" s="7" t="s">
        <v>480</v>
      </c>
      <c r="D34" s="12" t="s">
        <v>464</v>
      </c>
      <c r="E34" s="59">
        <v>7</v>
      </c>
      <c r="F34" s="31" t="s">
        <v>9</v>
      </c>
      <c r="G34" s="31">
        <v>1</v>
      </c>
      <c r="H34" s="43" t="s">
        <v>483</v>
      </c>
      <c r="I34" s="45">
        <v>57828</v>
      </c>
      <c r="J34" s="51">
        <f t="shared" si="0"/>
        <v>2.0069473389762098E-2</v>
      </c>
    </row>
    <row r="35" spans="1:10" s="1" customFormat="1" ht="30" customHeight="1" x14ac:dyDescent="0.35">
      <c r="A35" s="7">
        <v>34</v>
      </c>
      <c r="B35" s="7" t="s">
        <v>468</v>
      </c>
      <c r="C35" s="7" t="s">
        <v>480</v>
      </c>
      <c r="D35" s="12" t="s">
        <v>464</v>
      </c>
      <c r="E35" s="59">
        <v>7</v>
      </c>
      <c r="F35" s="38" t="s">
        <v>8</v>
      </c>
      <c r="G35" s="38">
        <v>1</v>
      </c>
      <c r="H35" s="40" t="s">
        <v>484</v>
      </c>
      <c r="I35" s="46">
        <v>69960</v>
      </c>
      <c r="J35" s="51">
        <f t="shared" si="0"/>
        <v>2.4279939792968049E-2</v>
      </c>
    </row>
    <row r="36" spans="1:10" s="1" customFormat="1" ht="30" customHeight="1" x14ac:dyDescent="0.35">
      <c r="A36" s="7">
        <v>35</v>
      </c>
      <c r="B36" s="7" t="s">
        <v>469</v>
      </c>
      <c r="C36" s="7" t="s">
        <v>480</v>
      </c>
      <c r="D36" s="12" t="s">
        <v>464</v>
      </c>
      <c r="E36" s="59">
        <v>8</v>
      </c>
      <c r="F36" s="38" t="s">
        <v>8</v>
      </c>
      <c r="G36" s="38">
        <v>1</v>
      </c>
      <c r="H36" s="40" t="s">
        <v>484</v>
      </c>
      <c r="I36" s="46">
        <v>69960</v>
      </c>
      <c r="J36" s="51">
        <f t="shared" si="0"/>
        <v>2.4279939792968049E-2</v>
      </c>
    </row>
    <row r="37" spans="1:10" s="1" customFormat="1" ht="30" customHeight="1" x14ac:dyDescent="0.35">
      <c r="A37" s="7">
        <v>36</v>
      </c>
      <c r="B37" s="7" t="s">
        <v>470</v>
      </c>
      <c r="C37" s="7" t="s">
        <v>480</v>
      </c>
      <c r="D37" s="12" t="s">
        <v>464</v>
      </c>
      <c r="E37" s="59">
        <v>12</v>
      </c>
      <c r="F37" s="38" t="s">
        <v>8</v>
      </c>
      <c r="G37" s="38">
        <v>1</v>
      </c>
      <c r="H37" s="40" t="s">
        <v>488</v>
      </c>
      <c r="I37" s="46">
        <v>61900</v>
      </c>
      <c r="J37" s="51">
        <f t="shared" si="0"/>
        <v>2.148267971962153E-2</v>
      </c>
    </row>
    <row r="38" spans="1:10" s="1" customFormat="1" ht="30" customHeight="1" x14ac:dyDescent="0.35">
      <c r="A38" s="7">
        <v>37</v>
      </c>
      <c r="B38" s="7" t="s">
        <v>471</v>
      </c>
      <c r="C38" s="7" t="s">
        <v>480</v>
      </c>
      <c r="D38" s="12" t="s">
        <v>464</v>
      </c>
      <c r="E38" s="59">
        <v>8</v>
      </c>
      <c r="F38" s="38" t="s">
        <v>8</v>
      </c>
      <c r="G38" s="38">
        <v>1</v>
      </c>
      <c r="H38" s="40" t="s">
        <v>484</v>
      </c>
      <c r="I38" s="46">
        <v>69960</v>
      </c>
      <c r="J38" s="51">
        <f t="shared" si="0"/>
        <v>2.4279939792968049E-2</v>
      </c>
    </row>
    <row r="39" spans="1:10" s="1" customFormat="1" ht="30" customHeight="1" x14ac:dyDescent="0.35">
      <c r="A39" s="7">
        <v>38</v>
      </c>
      <c r="B39" s="7" t="s">
        <v>472</v>
      </c>
      <c r="C39" s="7" t="s">
        <v>480</v>
      </c>
      <c r="D39" s="12" t="s">
        <v>464</v>
      </c>
      <c r="E39" s="59">
        <v>10</v>
      </c>
      <c r="F39" s="38" t="s">
        <v>8</v>
      </c>
      <c r="G39" s="38">
        <v>1</v>
      </c>
      <c r="H39" s="40" t="s">
        <v>487</v>
      </c>
      <c r="I39" s="46">
        <v>65291</v>
      </c>
      <c r="J39" s="51">
        <f t="shared" si="0"/>
        <v>2.265954186710516E-2</v>
      </c>
    </row>
    <row r="40" spans="1:10" s="1" customFormat="1" ht="30" customHeight="1" x14ac:dyDescent="0.35">
      <c r="A40" s="7">
        <v>39</v>
      </c>
      <c r="B40" s="7" t="s">
        <v>473</v>
      </c>
      <c r="C40" s="7" t="s">
        <v>480</v>
      </c>
      <c r="D40" s="12" t="s">
        <v>464</v>
      </c>
      <c r="E40" s="59">
        <v>5</v>
      </c>
      <c r="F40" s="31" t="s">
        <v>9</v>
      </c>
      <c r="G40" s="31">
        <v>1</v>
      </c>
      <c r="H40" s="43" t="s">
        <v>482</v>
      </c>
      <c r="I40" s="45">
        <v>52032</v>
      </c>
      <c r="J40" s="51">
        <f t="shared" si="0"/>
        <v>1.8057944930070232E-2</v>
      </c>
    </row>
    <row r="41" spans="1:10" s="1" customFormat="1" ht="30" customHeight="1" x14ac:dyDescent="0.35">
      <c r="A41" s="7">
        <v>40</v>
      </c>
      <c r="B41" s="7" t="s">
        <v>474</v>
      </c>
      <c r="C41" s="7" t="s">
        <v>480</v>
      </c>
      <c r="D41" s="12" t="s">
        <v>464</v>
      </c>
      <c r="E41" s="59">
        <v>7</v>
      </c>
      <c r="F41" s="38" t="s">
        <v>8</v>
      </c>
      <c r="G41" s="38">
        <v>1</v>
      </c>
      <c r="H41" s="40" t="s">
        <v>484</v>
      </c>
      <c r="I41" s="46">
        <v>69960</v>
      </c>
      <c r="J41" s="51">
        <f t="shared" si="0"/>
        <v>2.4279939792968049E-2</v>
      </c>
    </row>
    <row r="42" spans="1:10" s="1" customFormat="1" ht="30" customHeight="1" x14ac:dyDescent="0.35">
      <c r="A42" s="7">
        <v>41</v>
      </c>
      <c r="B42" s="7" t="s">
        <v>475</v>
      </c>
      <c r="C42" s="7" t="s">
        <v>480</v>
      </c>
      <c r="D42" s="12" t="s">
        <v>464</v>
      </c>
      <c r="E42" s="59">
        <v>5</v>
      </c>
      <c r="F42" s="38" t="s">
        <v>8</v>
      </c>
      <c r="G42" s="38">
        <v>1</v>
      </c>
      <c r="H42" s="40" t="s">
        <v>485</v>
      </c>
      <c r="I42" s="46">
        <v>62224</v>
      </c>
      <c r="J42" s="51">
        <f t="shared" si="0"/>
        <v>2.1595125409914866E-2</v>
      </c>
    </row>
    <row r="43" spans="1:10" s="1" customFormat="1" ht="30" customHeight="1" x14ac:dyDescent="0.35">
      <c r="A43" s="7">
        <v>42</v>
      </c>
      <c r="B43" s="7" t="s">
        <v>476</v>
      </c>
      <c r="C43" s="7" t="s">
        <v>480</v>
      </c>
      <c r="D43" s="12" t="s">
        <v>464</v>
      </c>
      <c r="E43" s="59">
        <v>7</v>
      </c>
      <c r="F43" s="31" t="s">
        <v>9</v>
      </c>
      <c r="G43" s="31">
        <v>1</v>
      </c>
      <c r="H43" s="43" t="s">
        <v>483</v>
      </c>
      <c r="I43" s="45">
        <v>57828</v>
      </c>
      <c r="J43" s="51">
        <f t="shared" si="0"/>
        <v>2.0069473389762098E-2</v>
      </c>
    </row>
    <row r="44" spans="1:10" s="1" customFormat="1" ht="30" customHeight="1" x14ac:dyDescent="0.35">
      <c r="A44" s="7">
        <v>43</v>
      </c>
      <c r="B44" s="7" t="s">
        <v>477</v>
      </c>
      <c r="C44" s="7" t="s">
        <v>480</v>
      </c>
      <c r="D44" s="12" t="s">
        <v>464</v>
      </c>
      <c r="E44" s="59">
        <v>6</v>
      </c>
      <c r="F44" s="31" t="s">
        <v>9</v>
      </c>
      <c r="G44" s="31">
        <v>1</v>
      </c>
      <c r="H44" s="43" t="s">
        <v>483</v>
      </c>
      <c r="I44" s="45">
        <v>57828</v>
      </c>
      <c r="J44" s="51">
        <f t="shared" si="0"/>
        <v>2.0069473389762098E-2</v>
      </c>
    </row>
    <row r="45" spans="1:10" s="1" customFormat="1" ht="30" customHeight="1" x14ac:dyDescent="0.35">
      <c r="A45" s="7">
        <v>44</v>
      </c>
      <c r="B45" s="7" t="s">
        <v>478</v>
      </c>
      <c r="C45" s="7" t="s">
        <v>480</v>
      </c>
      <c r="D45" s="12" t="s">
        <v>464</v>
      </c>
      <c r="E45" s="59">
        <v>7</v>
      </c>
      <c r="F45" s="38" t="s">
        <v>8</v>
      </c>
      <c r="G45" s="38">
        <v>1</v>
      </c>
      <c r="H45" s="40" t="s">
        <v>484</v>
      </c>
      <c r="I45" s="46">
        <v>69960</v>
      </c>
      <c r="J45" s="51">
        <f t="shared" si="0"/>
        <v>2.4279939792968049E-2</v>
      </c>
    </row>
    <row r="46" spans="1:10" s="1" customFormat="1" ht="30" customHeight="1" x14ac:dyDescent="0.35">
      <c r="A46" s="7">
        <v>45</v>
      </c>
      <c r="B46" s="7" t="s">
        <v>479</v>
      </c>
      <c r="C46" s="7" t="s">
        <v>480</v>
      </c>
      <c r="D46" s="12" t="s">
        <v>464</v>
      </c>
      <c r="E46" s="59">
        <v>7</v>
      </c>
      <c r="F46" s="31" t="s">
        <v>9</v>
      </c>
      <c r="G46" s="31">
        <v>1</v>
      </c>
      <c r="H46" s="43" t="s">
        <v>483</v>
      </c>
      <c r="I46" s="45">
        <f>57828</f>
        <v>57828</v>
      </c>
      <c r="J46" s="51">
        <f t="shared" si="0"/>
        <v>2.0069473389762098E-2</v>
      </c>
    </row>
    <row r="47" spans="1:10" s="1" customFormat="1" ht="30" customHeight="1" x14ac:dyDescent="0.35">
      <c r="A47" s="7">
        <v>46</v>
      </c>
      <c r="B47" s="7" t="s">
        <v>410</v>
      </c>
      <c r="C47" s="12" t="s">
        <v>424</v>
      </c>
      <c r="D47" s="12" t="s">
        <v>410</v>
      </c>
      <c r="E47" s="26" t="s">
        <v>410</v>
      </c>
      <c r="F47" s="31" t="s">
        <v>9</v>
      </c>
      <c r="G47" s="31">
        <v>2</v>
      </c>
      <c r="H47" s="43" t="s">
        <v>492</v>
      </c>
      <c r="I47" s="45">
        <f>40682*G47</f>
        <v>81364</v>
      </c>
      <c r="J47" s="51">
        <f t="shared" si="0"/>
        <v>2.8237750447613671E-2</v>
      </c>
    </row>
    <row r="48" spans="1:10" s="1" customFormat="1" ht="30" customHeight="1" x14ac:dyDescent="0.35">
      <c r="A48" s="7">
        <v>47</v>
      </c>
      <c r="B48" s="7" t="s">
        <v>410</v>
      </c>
      <c r="C48" s="12" t="s">
        <v>424</v>
      </c>
      <c r="D48" s="12" t="s">
        <v>410</v>
      </c>
      <c r="E48" s="26" t="s">
        <v>410</v>
      </c>
      <c r="F48" s="38" t="s">
        <v>8</v>
      </c>
      <c r="G48" s="40">
        <v>2</v>
      </c>
      <c r="H48" s="40" t="s">
        <v>493</v>
      </c>
      <c r="I48" s="46">
        <f>47518*G48</f>
        <v>95036</v>
      </c>
      <c r="J48" s="51">
        <f t="shared" si="0"/>
        <v>3.2982680934312628E-2</v>
      </c>
    </row>
    <row r="49" spans="8:10" x14ac:dyDescent="0.35">
      <c r="H49" s="57" t="s">
        <v>411</v>
      </c>
      <c r="I49" s="58">
        <f>SUM(I2:I48)</f>
        <v>2881391</v>
      </c>
      <c r="J49" s="50">
        <v>1</v>
      </c>
    </row>
    <row r="50" spans="8:10" x14ac:dyDescent="0.35">
      <c r="H50" s="53" t="s">
        <v>412</v>
      </c>
      <c r="I50" s="42">
        <f>I49*19%</f>
        <v>547464.29</v>
      </c>
    </row>
    <row r="51" spans="8:10" x14ac:dyDescent="0.35">
      <c r="H51" s="53" t="s">
        <v>413</v>
      </c>
      <c r="I51" s="49">
        <f>I49+I50</f>
        <v>3428855.29</v>
      </c>
    </row>
  </sheetData>
  <autoFilter ref="A1:J51" xr:uid="{99D97F12-59B0-478F-A74A-6FD5C3A79622}"/>
  <conditionalFormatting sqref="E14">
    <cfRule type="duplicateValues" dxfId="0" priority="1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VALORES_KT</vt:lpstr>
      <vt:lpstr>JUGUETES KT</vt:lpstr>
      <vt:lpstr>VALORES_DONACIONES</vt:lpstr>
      <vt:lpstr>JUGUETES FUNDACIONES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Marin, Maria</dc:creator>
  <cp:lastModifiedBy>Marin, Maria</cp:lastModifiedBy>
  <dcterms:created xsi:type="dcterms:W3CDTF">2020-10-23T15:43:02Z</dcterms:created>
  <dcterms:modified xsi:type="dcterms:W3CDTF">2023-09-22T15:02:54Z</dcterms:modified>
</cp:coreProperties>
</file>